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0-Year Capital Forecast" sheetId="1" state="visible" r:id="rId1"/>
  </sheets>
  <definedNames/>
  <calcPr calcId="124519" fullCalcOnLoad="1"/>
</workbook>
</file>

<file path=xl/styles.xml><?xml version="1.0" encoding="utf-8"?>
<styleSheet xmlns="http://schemas.openxmlformats.org/spreadsheetml/2006/main">
  <numFmts count="3">
    <numFmt numFmtId="164" formatCode="0;(0);-"/>
    <numFmt numFmtId="165" formatCode="$#,##0;($#,##0);-"/>
    <numFmt numFmtId="166" formatCode="0.0%"/>
  </numFmts>
  <fonts count="21">
    <font>
      <name val="Calibri"/>
      <family val="2"/>
      <color theme="1"/>
      <sz val="11"/>
      <scheme val="minor"/>
    </font>
    <font>
      <name val="Arial"/>
      <b val="1"/>
      <color rgb="001F3864"/>
      <sz val="16"/>
    </font>
    <font>
      <name val="Arial"/>
      <i val="1"/>
      <color rgb="00595959"/>
      <sz val="10"/>
    </font>
    <font>
      <name val="Arial"/>
      <color rgb="00595959"/>
      <sz val="8"/>
    </font>
    <font>
      <name val="Arial"/>
      <b val="1"/>
      <color rgb="001F3864"/>
      <sz val="14"/>
    </font>
    <font>
      <name val="Arial"/>
      <i val="1"/>
      <color rgb="00595959"/>
      <sz val="11"/>
    </font>
    <font>
      <name val="Arial"/>
      <color rgb="00000000"/>
      <sz val="10"/>
    </font>
    <font>
      <name val="Arial"/>
      <b val="1"/>
      <color rgb="001F3864"/>
      <sz val="11"/>
    </font>
    <font>
      <name val="Arial"/>
      <i val="1"/>
      <color rgb="00595959"/>
      <sz val="9"/>
    </font>
    <font>
      <name val="Arial"/>
      <b val="1"/>
      <color rgb="001F3864"/>
      <sz val="9"/>
    </font>
    <font>
      <name val="Arial"/>
      <b val="1"/>
      <color rgb="00FFFFFF"/>
      <sz val="9"/>
    </font>
    <font>
      <name val="Arial"/>
      <b val="1"/>
      <i val="1"/>
      <color rgb="00C00000"/>
      <sz val="10"/>
    </font>
    <font>
      <name val="Arial"/>
      <color rgb="000000FF"/>
      <sz val="10"/>
    </font>
    <font>
      <name val="Arial"/>
      <color rgb="00000000"/>
      <sz val="9"/>
    </font>
    <font>
      <name val="Arial"/>
      <b val="1"/>
      <color rgb="001F3864"/>
      <sz val="10"/>
    </font>
    <font>
      <name val="Arial"/>
      <b val="1"/>
      <color rgb="00000000"/>
      <sz val="9"/>
    </font>
    <font>
      <name val="Arial"/>
      <b val="1"/>
      <color rgb="001F3864"/>
      <sz val="12"/>
    </font>
    <font>
      <name val="Arial"/>
      <b val="1"/>
      <color rgb="00000000"/>
      <sz val="10"/>
    </font>
    <font>
      <name val="Arial"/>
      <color rgb="00595959"/>
      <sz val="9"/>
    </font>
    <font>
      <name val="Arial"/>
      <color rgb="00C00000"/>
      <sz val="9"/>
    </font>
    <font>
      <name val="Arial"/>
      <b val="1"/>
      <color rgb="00C00000"/>
      <sz val="10"/>
    </font>
  </fonts>
  <fills count="7">
    <fill>
      <patternFill/>
    </fill>
    <fill>
      <patternFill patternType="gray125"/>
    </fill>
    <fill>
      <patternFill patternType="solid">
        <fgColor rgb="001F3864"/>
      </patternFill>
    </fill>
    <fill>
      <patternFill patternType="solid">
        <fgColor rgb="00DDEBF7"/>
      </patternFill>
    </fill>
    <fill>
      <patternFill patternType="solid">
        <fgColor rgb="00FFFF00"/>
      </patternFill>
    </fill>
    <fill>
      <patternFill patternType="solid">
        <fgColor rgb="00F2F2F2"/>
      </patternFill>
    </fill>
    <fill>
      <patternFill patternType="solid">
        <fgColor rgb="00D9E2F3"/>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3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7" fillId="0" borderId="0" pivotButton="0" quotePrefix="0" xfId="0"/>
    <xf numFmtId="0" fontId="8" fillId="0" borderId="0" pivotButton="0" quotePrefix="0" xfId="0"/>
    <xf numFmtId="0" fontId="6" fillId="0" borderId="0" pivotButton="0" quotePrefix="0" xfId="0"/>
    <xf numFmtId="0" fontId="8" fillId="0" borderId="0" applyAlignment="1" pivotButton="0" quotePrefix="0" xfId="0">
      <alignment vertical="top" wrapText="1"/>
    </xf>
    <xf numFmtId="0" fontId="9" fillId="0" borderId="0" pivotButton="0" quotePrefix="0" xfId="0"/>
    <xf numFmtId="0" fontId="10" fillId="2" borderId="1" applyAlignment="1" pivotButton="0" quotePrefix="0" xfId="0">
      <alignment horizontal="center" vertical="center" wrapText="1"/>
    </xf>
    <xf numFmtId="0" fontId="10" fillId="2" borderId="1" applyAlignment="1" pivotButton="0" quotePrefix="0" xfId="0">
      <alignment horizontal="center" vertical="center"/>
    </xf>
    <xf numFmtId="0" fontId="9" fillId="3" borderId="1" pivotButton="0" quotePrefix="0" xfId="0"/>
    <xf numFmtId="0" fontId="6" fillId="3" borderId="1" pivotButton="0" quotePrefix="0" xfId="0"/>
    <xf numFmtId="0" fontId="11" fillId="0" borderId="1" pivotButton="0" quotePrefix="0" xfId="0"/>
    <xf numFmtId="164" fontId="12" fillId="4" borderId="1" applyAlignment="1" pivotButton="0" quotePrefix="0" xfId="0">
      <alignment horizontal="center" vertical="center"/>
    </xf>
    <xf numFmtId="164" fontId="6" fillId="0" borderId="1" applyAlignment="1" pivotButton="0" quotePrefix="0" xfId="0">
      <alignment horizontal="center" vertical="center"/>
    </xf>
    <xf numFmtId="165" fontId="12" fillId="4" borderId="1" applyAlignment="1" pivotButton="0" quotePrefix="0" xfId="0">
      <alignment horizontal="right" vertical="center"/>
    </xf>
    <xf numFmtId="165" fontId="13" fillId="0" borderId="1" applyAlignment="1" pivotButton="0" quotePrefix="0" xfId="0">
      <alignment horizontal="right" vertical="center"/>
    </xf>
    <xf numFmtId="0" fontId="6" fillId="5" borderId="1" pivotButton="0" quotePrefix="0" xfId="0"/>
    <xf numFmtId="164" fontId="6" fillId="5" borderId="1" applyAlignment="1" pivotButton="0" quotePrefix="0" xfId="0">
      <alignment horizontal="center" vertical="center"/>
    </xf>
    <xf numFmtId="165" fontId="13" fillId="5" borderId="1" applyAlignment="1" pivotButton="0" quotePrefix="0" xfId="0">
      <alignment horizontal="right" vertical="center"/>
    </xf>
    <xf numFmtId="0" fontId="6" fillId="0" borderId="1" pivotButton="0" quotePrefix="0" xfId="0"/>
    <xf numFmtId="0" fontId="14" fillId="6" borderId="1" pivotButton="0" quotePrefix="0" xfId="0"/>
    <xf numFmtId="0" fontId="6" fillId="6" borderId="1" pivotButton="0" quotePrefix="0" xfId="0"/>
    <xf numFmtId="165" fontId="15" fillId="6" borderId="1" applyAlignment="1" pivotButton="0" quotePrefix="0" xfId="0">
      <alignment horizontal="right" vertical="center"/>
    </xf>
    <xf numFmtId="0" fontId="16" fillId="0" borderId="0" pivotButton="0" quotePrefix="0" xfId="0"/>
    <xf numFmtId="165" fontId="17" fillId="0" borderId="1" applyAlignment="1" pivotButton="0" quotePrefix="0" xfId="0">
      <alignment horizontal="right" vertical="center"/>
    </xf>
    <xf numFmtId="0" fontId="17" fillId="0" borderId="0" pivotButton="0" quotePrefix="0" xfId="0"/>
    <xf numFmtId="166" fontId="17" fillId="0" borderId="1" applyAlignment="1" pivotButton="0" quotePrefix="0" xfId="0">
      <alignment horizontal="right" vertical="center"/>
    </xf>
    <xf numFmtId="0" fontId="2" fillId="0" borderId="0" applyAlignment="1" pivotButton="0" quotePrefix="0" xfId="0">
      <alignment vertical="top" wrapText="1"/>
    </xf>
    <xf numFmtId="0" fontId="14" fillId="0" borderId="0" pivotButton="0" quotePrefix="0" xfId="0"/>
    <xf numFmtId="0" fontId="18" fillId="0" borderId="0" applyAlignment="1" pivotButton="0" quotePrefix="0" xfId="0">
      <alignment vertical="top" wrapText="1"/>
    </xf>
    <xf numFmtId="0" fontId="19" fillId="0" borderId="0" applyAlignment="1" pivotButton="0" quotePrefix="0" xfId="0">
      <alignment vertical="top" wrapText="1"/>
    </xf>
    <xf numFmtId="0" fontId="2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52"/>
  <sheetViews>
    <sheetView showGridLines="0" workbookViewId="0">
      <pane xSplit="1" ySplit="29" topLeftCell="B30" activePane="bottomRight" state="frozen"/>
      <selection pane="topRight"/>
      <selection pane="bottomLeft"/>
      <selection pane="bottomRight" activeCell="A1" sqref="A1"/>
    </sheetView>
  </sheetViews>
  <sheetFormatPr baseColWidth="8" defaultRowHeight="15"/>
  <cols>
    <col width="40" customWidth="1" min="1" max="1"/>
    <col width="11" customWidth="1" min="2" max="2"/>
    <col width="11" customWidth="1" min="3" max="3"/>
    <col width="11" customWidth="1" min="4" max="4"/>
    <col width="15"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s>
  <sheetData>
    <row r="1">
      <c r="A1" s="1" t="inlineStr">
        <is>
          <t>READ THE PROPERTY</t>
        </is>
      </c>
    </row>
    <row r="2">
      <c r="A2" s="2" t="inlineStr">
        <is>
          <t>Know the deal. Know the room.</t>
        </is>
      </c>
    </row>
    <row r="3">
      <c r="A3" s="3" t="inlineStr">
        <is>
          <t>A Model Mentor LLC education brand  ·  readtheproperty.com</t>
        </is>
      </c>
    </row>
    <row r="5">
      <c r="A5" s="4" t="inlineStr">
        <is>
          <t>THE 10-YEAR CAPITAL FORECAST</t>
        </is>
      </c>
    </row>
    <row r="6">
      <c r="A6" s="5" t="inlineStr">
        <is>
          <t>What this house will ask you for after you own it.</t>
        </is>
      </c>
    </row>
    <row r="8">
      <c r="A8" s="6" t="inlineStr">
        <is>
          <t>The purchase price is not the commitment. Every major system in a house has a remaining life and a replacement cost. This worksheet turns those two facts into a ten-year number, so you see the capital demand before you write the offer.</t>
        </is>
      </c>
    </row>
    <row r="9"/>
    <row r="11">
      <c r="A11" s="7" t="inlineStr">
        <is>
          <t>THE FOUR QUESTIONS</t>
        </is>
      </c>
    </row>
    <row r="12">
      <c r="A12" s="8" t="inlineStr">
        <is>
          <t>Ask these of every system below — a furnace, a seawall, an elevator. Same four, every time.</t>
        </is>
      </c>
    </row>
    <row r="13">
      <c r="A13" s="9" t="inlineStr">
        <is>
          <t>1.  What is it, and how old?</t>
        </is>
      </c>
    </row>
    <row r="14">
      <c r="A14" s="9" t="inlineStr">
        <is>
          <t>2.  Who permitted it, and does the permit transfer?</t>
        </is>
      </c>
    </row>
    <row r="15">
      <c r="A15" s="9" t="inlineStr">
        <is>
          <t>3.  Can it be replaced as it stands, or only under current rules?</t>
        </is>
      </c>
    </row>
    <row r="16">
      <c r="A16" s="9" t="inlineStr">
        <is>
          <t>4.  What does it cost to service, and who services it?</t>
        </is>
      </c>
    </row>
    <row r="17">
      <c r="A17" s="10" t="inlineStr">
        <is>
          <t>Question 3 is the expensive one. Something built decades ago may be legal to maintain and impossible to rebuild as it stands.</t>
        </is>
      </c>
    </row>
    <row r="19">
      <c r="A19" s="7" t="inlineStr">
        <is>
          <t>HOW TO USE THIS SHEET</t>
        </is>
      </c>
    </row>
    <row r="20">
      <c r="A20" s="9" t="inlineStr">
        <is>
          <t>Fill in only the YELLOW cells. Everything else calculates.</t>
        </is>
      </c>
    </row>
    <row r="21">
      <c r="A21" s="9" t="inlineStr">
        <is>
          <t>Age comes from data plates, permit records, the seller's disclosure, or the inspection report.</t>
        </is>
      </c>
    </row>
    <row r="22">
      <c r="A22" s="9" t="inlineStr">
        <is>
          <t>Replacement Cost is a local contractor number. Get two if it matters.</t>
        </is>
      </c>
    </row>
    <row r="23">
      <c r="A23" s="9" t="inlineStr">
        <is>
          <t>Planning Life is yours to supply. This sheet provides no component-life figures — see WHERE TO FIND PLANNING LIFE FIGURES below.</t>
        </is>
      </c>
    </row>
    <row r="24">
      <c r="A24" s="9" t="inlineStr">
        <is>
          <t>Rows marked † are those where published figures are least likely to exist at all. Do not guess these.</t>
        </is>
      </c>
    </row>
    <row r="25">
      <c r="A25" s="9" t="inlineStr">
        <is>
          <t>Delete the EXAMPLE row and every system this house does not have.</t>
        </is>
      </c>
    </row>
    <row r="26">
      <c r="A26" s="8" t="inlineStr">
        <is>
          <t>Blue text = you enter it.   Black text = calculated.</t>
        </is>
      </c>
    </row>
    <row r="28">
      <c r="G28" s="11" t="inlineStr">
        <is>
          <t>YEAR OF OWNERSHIP</t>
        </is>
      </c>
    </row>
    <row r="29" ht="34" customHeight="1">
      <c r="A29" s="12" t="inlineStr">
        <is>
          <t>System</t>
        </is>
      </c>
      <c r="B29" s="12" t="inlineStr">
        <is>
          <t>Planning
Life (yrs)</t>
        </is>
      </c>
      <c r="C29" s="12" t="inlineStr">
        <is>
          <t>Age
(yrs)</t>
        </is>
      </c>
      <c r="D29" s="12" t="inlineStr">
        <is>
          <t>Remaining
Life (yrs)</t>
        </is>
      </c>
      <c r="E29" s="12" t="inlineStr">
        <is>
          <t>Replacement
Cost</t>
        </is>
      </c>
      <c r="F29" s="12" t="inlineStr">
        <is>
          <t>Year
Due</t>
        </is>
      </c>
      <c r="G29" s="13" t="n">
        <v>1</v>
      </c>
      <c r="H29" s="13" t="n">
        <v>2</v>
      </c>
      <c r="I29" s="13" t="n">
        <v>3</v>
      </c>
      <c r="J29" s="13" t="n">
        <v>4</v>
      </c>
      <c r="K29" s="13" t="n">
        <v>5</v>
      </c>
      <c r="L29" s="13" t="n">
        <v>6</v>
      </c>
      <c r="M29" s="13" t="n">
        <v>7</v>
      </c>
      <c r="N29" s="13" t="n">
        <v>8</v>
      </c>
      <c r="O29" s="13" t="n">
        <v>9</v>
      </c>
      <c r="P29" s="13" t="n">
        <v>10</v>
      </c>
    </row>
    <row r="30">
      <c r="A30" s="14" t="inlineStr">
        <is>
          <t>ROOF &amp; EXTERIOR</t>
        </is>
      </c>
      <c r="B30" s="15" t="n"/>
      <c r="C30" s="15" t="n"/>
      <c r="D30" s="15" t="n"/>
      <c r="E30" s="15" t="n"/>
      <c r="F30" s="15" t="n"/>
      <c r="G30" s="15" t="n"/>
      <c r="H30" s="15" t="n"/>
      <c r="I30" s="15" t="n"/>
      <c r="J30" s="15" t="n"/>
      <c r="K30" s="15" t="n"/>
      <c r="L30" s="15" t="n"/>
      <c r="M30" s="15" t="n"/>
      <c r="N30" s="15" t="n"/>
      <c r="O30" s="15" t="n"/>
      <c r="P30" s="15" t="n"/>
    </row>
    <row r="31">
      <c r="A31" s="16" t="inlineStr">
        <is>
          <t>EXAMPLE — Roof, asphalt shingle (3-tab)</t>
        </is>
      </c>
      <c r="B31" s="17" t="n">
        <v>20</v>
      </c>
      <c r="C31" s="17" t="n">
        <v>16</v>
      </c>
      <c r="D31" s="18">
        <f>IF(OR($B31="",$C31=""),"",MAX(0,$B31-$C31))</f>
        <v/>
      </c>
      <c r="E31" s="19" t="n">
        <v>31000</v>
      </c>
      <c r="F31" s="18">
        <f>IF($D31="","",IF($D31&lt;=0,1,ROUNDUP($D31,0)))</f>
        <v/>
      </c>
      <c r="G31" s="20">
        <f>IF($F31="",0,IF($F31=G$29,$E31,0))</f>
        <v/>
      </c>
      <c r="H31" s="20">
        <f>IF($F31="",0,IF($F31=H$29,$E31,0))</f>
        <v/>
      </c>
      <c r="I31" s="20">
        <f>IF($F31="",0,IF($F31=I$29,$E31,0))</f>
        <v/>
      </c>
      <c r="J31" s="20">
        <f>IF($F31="",0,IF($F31=J$29,$E31,0))</f>
        <v/>
      </c>
      <c r="K31" s="20">
        <f>IF($F31="",0,IF($F31=K$29,$E31,0))</f>
        <v/>
      </c>
      <c r="L31" s="20">
        <f>IF($F31="",0,IF($F31=L$29,$E31,0))</f>
        <v/>
      </c>
      <c r="M31" s="20">
        <f>IF($F31="",0,IF($F31=M$29,$E31,0))</f>
        <v/>
      </c>
      <c r="N31" s="20">
        <f>IF($F31="",0,IF($F31=N$29,$E31,0))</f>
        <v/>
      </c>
      <c r="O31" s="20">
        <f>IF($F31="",0,IF($F31=O$29,$E31,0))</f>
        <v/>
      </c>
      <c r="P31" s="20">
        <f>IF($F31="",0,IF($F31=P$29,$E31,0))</f>
        <v/>
      </c>
    </row>
    <row r="32">
      <c r="A32" s="21" t="inlineStr">
        <is>
          <t>Roof — asphalt shingle (3-tab)</t>
        </is>
      </c>
      <c r="B32" s="17" t="n"/>
      <c r="C32" s="17" t="n"/>
      <c r="D32" s="22">
        <f>IF(OR($B32="",$C32=""),"",MAX(0,$B32-$C32))</f>
        <v/>
      </c>
      <c r="E32" s="19" t="n"/>
      <c r="F32" s="22">
        <f>IF($D32="","",IF($D32&lt;=0,1,ROUNDUP($D32,0)))</f>
        <v/>
      </c>
      <c r="G32" s="23">
        <f>IF($F32="",0,IF($F32=G$29,$E32,0))</f>
        <v/>
      </c>
      <c r="H32" s="23">
        <f>IF($F32="",0,IF($F32=H$29,$E32,0))</f>
        <v/>
      </c>
      <c r="I32" s="23">
        <f>IF($F32="",0,IF($F32=I$29,$E32,0))</f>
        <v/>
      </c>
      <c r="J32" s="23">
        <f>IF($F32="",0,IF($F32=J$29,$E32,0))</f>
        <v/>
      </c>
      <c r="K32" s="23">
        <f>IF($F32="",0,IF($F32=K$29,$E32,0))</f>
        <v/>
      </c>
      <c r="L32" s="23">
        <f>IF($F32="",0,IF($F32=L$29,$E32,0))</f>
        <v/>
      </c>
      <c r="M32" s="23">
        <f>IF($F32="",0,IF($F32=M$29,$E32,0))</f>
        <v/>
      </c>
      <c r="N32" s="23">
        <f>IF($F32="",0,IF($F32=N$29,$E32,0))</f>
        <v/>
      </c>
      <c r="O32" s="23">
        <f>IF($F32="",0,IF($F32=O$29,$E32,0))</f>
        <v/>
      </c>
      <c r="P32" s="23">
        <f>IF($F32="",0,IF($F32=P$29,$E32,0))</f>
        <v/>
      </c>
    </row>
    <row r="33">
      <c r="A33" s="24" t="inlineStr">
        <is>
          <t>Roof — asphalt (architectural)</t>
        </is>
      </c>
      <c r="B33" s="17" t="n"/>
      <c r="C33" s="17" t="n"/>
      <c r="D33" s="18">
        <f>IF(OR($B33="",$C33=""),"",MAX(0,$B33-$C33))</f>
        <v/>
      </c>
      <c r="E33" s="19" t="n"/>
      <c r="F33" s="18">
        <f>IF($D33="","",IF($D33&lt;=0,1,ROUNDUP($D33,0)))</f>
        <v/>
      </c>
      <c r="G33" s="20">
        <f>IF($F33="",0,IF($F33=G$29,$E33,0))</f>
        <v/>
      </c>
      <c r="H33" s="20">
        <f>IF($F33="",0,IF($F33=H$29,$E33,0))</f>
        <v/>
      </c>
      <c r="I33" s="20">
        <f>IF($F33="",0,IF($F33=I$29,$E33,0))</f>
        <v/>
      </c>
      <c r="J33" s="20">
        <f>IF($F33="",0,IF($F33=J$29,$E33,0))</f>
        <v/>
      </c>
      <c r="K33" s="20">
        <f>IF($F33="",0,IF($F33=K$29,$E33,0))</f>
        <v/>
      </c>
      <c r="L33" s="20">
        <f>IF($F33="",0,IF($F33=L$29,$E33,0))</f>
        <v/>
      </c>
      <c r="M33" s="20">
        <f>IF($F33="",0,IF($F33=M$29,$E33,0))</f>
        <v/>
      </c>
      <c r="N33" s="20">
        <f>IF($F33="",0,IF($F33=N$29,$E33,0))</f>
        <v/>
      </c>
      <c r="O33" s="20">
        <f>IF($F33="",0,IF($F33=O$29,$E33,0))</f>
        <v/>
      </c>
      <c r="P33" s="20">
        <f>IF($F33="",0,IF($F33=P$29,$E33,0))</f>
        <v/>
      </c>
    </row>
    <row r="34">
      <c r="A34" s="21" t="inlineStr">
        <is>
          <t>Roof — metal</t>
        </is>
      </c>
      <c r="B34" s="17" t="n"/>
      <c r="C34" s="17" t="n"/>
      <c r="D34" s="22">
        <f>IF(OR($B34="",$C34=""),"",MAX(0,$B34-$C34))</f>
        <v/>
      </c>
      <c r="E34" s="19" t="n"/>
      <c r="F34" s="22">
        <f>IF($D34="","",IF($D34&lt;=0,1,ROUNDUP($D34,0)))</f>
        <v/>
      </c>
      <c r="G34" s="23">
        <f>IF($F34="",0,IF($F34=G$29,$E34,0))</f>
        <v/>
      </c>
      <c r="H34" s="23">
        <f>IF($F34="",0,IF($F34=H$29,$E34,0))</f>
        <v/>
      </c>
      <c r="I34" s="23">
        <f>IF($F34="",0,IF($F34=I$29,$E34,0))</f>
        <v/>
      </c>
      <c r="J34" s="23">
        <f>IF($F34="",0,IF($F34=J$29,$E34,0))</f>
        <v/>
      </c>
      <c r="K34" s="23">
        <f>IF($F34="",0,IF($F34=K$29,$E34,0))</f>
        <v/>
      </c>
      <c r="L34" s="23">
        <f>IF($F34="",0,IF($F34=L$29,$E34,0))</f>
        <v/>
      </c>
      <c r="M34" s="23">
        <f>IF($F34="",0,IF($F34=M$29,$E34,0))</f>
        <v/>
      </c>
      <c r="N34" s="23">
        <f>IF($F34="",0,IF($F34=N$29,$E34,0))</f>
        <v/>
      </c>
      <c r="O34" s="23">
        <f>IF($F34="",0,IF($F34=O$29,$E34,0))</f>
        <v/>
      </c>
      <c r="P34" s="23">
        <f>IF($F34="",0,IF($F34=P$29,$E34,0))</f>
        <v/>
      </c>
    </row>
    <row r="35">
      <c r="A35" s="24" t="inlineStr">
        <is>
          <t>Roof — wood shake</t>
        </is>
      </c>
      <c r="B35" s="17" t="n"/>
      <c r="C35" s="17" t="n"/>
      <c r="D35" s="18">
        <f>IF(OR($B35="",$C35=""),"",MAX(0,$B35-$C35))</f>
        <v/>
      </c>
      <c r="E35" s="19" t="n"/>
      <c r="F35" s="18">
        <f>IF($D35="","",IF($D35&lt;=0,1,ROUNDUP($D35,0)))</f>
        <v/>
      </c>
      <c r="G35" s="20">
        <f>IF($F35="",0,IF($F35=G$29,$E35,0))</f>
        <v/>
      </c>
      <c r="H35" s="20">
        <f>IF($F35="",0,IF($F35=H$29,$E35,0))</f>
        <v/>
      </c>
      <c r="I35" s="20">
        <f>IF($F35="",0,IF($F35=I$29,$E35,0))</f>
        <v/>
      </c>
      <c r="J35" s="20">
        <f>IF($F35="",0,IF($F35=J$29,$E35,0))</f>
        <v/>
      </c>
      <c r="K35" s="20">
        <f>IF($F35="",0,IF($F35=K$29,$E35,0))</f>
        <v/>
      </c>
      <c r="L35" s="20">
        <f>IF($F35="",0,IF($F35=L$29,$E35,0))</f>
        <v/>
      </c>
      <c r="M35" s="20">
        <f>IF($F35="",0,IF($F35=M$29,$E35,0))</f>
        <v/>
      </c>
      <c r="N35" s="20">
        <f>IF($F35="",0,IF($F35=N$29,$E35,0))</f>
        <v/>
      </c>
      <c r="O35" s="20">
        <f>IF($F35="",0,IF($F35=O$29,$E35,0))</f>
        <v/>
      </c>
      <c r="P35" s="20">
        <f>IF($F35="",0,IF($F35=P$29,$E35,0))</f>
        <v/>
      </c>
    </row>
    <row r="36">
      <c r="A36" s="21" t="inlineStr">
        <is>
          <t>Siding — vinyl</t>
        </is>
      </c>
      <c r="B36" s="17" t="n"/>
      <c r="C36" s="17" t="n"/>
      <c r="D36" s="22">
        <f>IF(OR($B36="",$C36=""),"",MAX(0,$B36-$C36))</f>
        <v/>
      </c>
      <c r="E36" s="19" t="n"/>
      <c r="F36" s="22">
        <f>IF($D36="","",IF($D36&lt;=0,1,ROUNDUP($D36,0)))</f>
        <v/>
      </c>
      <c r="G36" s="23">
        <f>IF($F36="",0,IF($F36=G$29,$E36,0))</f>
        <v/>
      </c>
      <c r="H36" s="23">
        <f>IF($F36="",0,IF($F36=H$29,$E36,0))</f>
        <v/>
      </c>
      <c r="I36" s="23">
        <f>IF($F36="",0,IF($F36=I$29,$E36,0))</f>
        <v/>
      </c>
      <c r="J36" s="23">
        <f>IF($F36="",0,IF($F36=J$29,$E36,0))</f>
        <v/>
      </c>
      <c r="K36" s="23">
        <f>IF($F36="",0,IF($F36=K$29,$E36,0))</f>
        <v/>
      </c>
      <c r="L36" s="23">
        <f>IF($F36="",0,IF($F36=L$29,$E36,0))</f>
        <v/>
      </c>
      <c r="M36" s="23">
        <f>IF($F36="",0,IF($F36=M$29,$E36,0))</f>
        <v/>
      </c>
      <c r="N36" s="23">
        <f>IF($F36="",0,IF($F36=N$29,$E36,0))</f>
        <v/>
      </c>
      <c r="O36" s="23">
        <f>IF($F36="",0,IF($F36=O$29,$E36,0))</f>
        <v/>
      </c>
      <c r="P36" s="23">
        <f>IF($F36="",0,IF($F36=P$29,$E36,0))</f>
        <v/>
      </c>
    </row>
    <row r="37">
      <c r="A37" s="24" t="inlineStr">
        <is>
          <t>Siding — aluminum</t>
        </is>
      </c>
      <c r="B37" s="17" t="n"/>
      <c r="C37" s="17" t="n"/>
      <c r="D37" s="18">
        <f>IF(OR($B37="",$C37=""),"",MAX(0,$B37-$C37))</f>
        <v/>
      </c>
      <c r="E37" s="19" t="n"/>
      <c r="F37" s="18">
        <f>IF($D37="","",IF($D37&lt;=0,1,ROUNDUP($D37,0)))</f>
        <v/>
      </c>
      <c r="G37" s="20">
        <f>IF($F37="",0,IF($F37=G$29,$E37,0))</f>
        <v/>
      </c>
      <c r="H37" s="20">
        <f>IF($F37="",0,IF($F37=H$29,$E37,0))</f>
        <v/>
      </c>
      <c r="I37" s="20">
        <f>IF($F37="",0,IF($F37=I$29,$E37,0))</f>
        <v/>
      </c>
      <c r="J37" s="20">
        <f>IF($F37="",0,IF($F37=J$29,$E37,0))</f>
        <v/>
      </c>
      <c r="K37" s="20">
        <f>IF($F37="",0,IF($F37=K$29,$E37,0))</f>
        <v/>
      </c>
      <c r="L37" s="20">
        <f>IF($F37="",0,IF($F37=L$29,$E37,0))</f>
        <v/>
      </c>
      <c r="M37" s="20">
        <f>IF($F37="",0,IF($F37=M$29,$E37,0))</f>
        <v/>
      </c>
      <c r="N37" s="20">
        <f>IF($F37="",0,IF($F37=N$29,$E37,0))</f>
        <v/>
      </c>
      <c r="O37" s="20">
        <f>IF($F37="",0,IF($F37=O$29,$E37,0))</f>
        <v/>
      </c>
      <c r="P37" s="20">
        <f>IF($F37="",0,IF($F37=P$29,$E37,0))</f>
        <v/>
      </c>
    </row>
    <row r="38">
      <c r="A38" s="21" t="inlineStr">
        <is>
          <t>Exterior paint</t>
        </is>
      </c>
      <c r="B38" s="17" t="n"/>
      <c r="C38" s="17" t="n"/>
      <c r="D38" s="22">
        <f>IF(OR($B38="",$C38=""),"",MAX(0,$B38-$C38))</f>
        <v/>
      </c>
      <c r="E38" s="19" t="n"/>
      <c r="F38" s="22">
        <f>IF($D38="","",IF($D38&lt;=0,1,ROUNDUP($D38,0)))</f>
        <v/>
      </c>
      <c r="G38" s="23">
        <f>IF($F38="",0,IF($F38=G$29,$E38,0))</f>
        <v/>
      </c>
      <c r="H38" s="23">
        <f>IF($F38="",0,IF($F38=H$29,$E38,0))</f>
        <v/>
      </c>
      <c r="I38" s="23">
        <f>IF($F38="",0,IF($F38=I$29,$E38,0))</f>
        <v/>
      </c>
      <c r="J38" s="23">
        <f>IF($F38="",0,IF($F38=J$29,$E38,0))</f>
        <v/>
      </c>
      <c r="K38" s="23">
        <f>IF($F38="",0,IF($F38=K$29,$E38,0))</f>
        <v/>
      </c>
      <c r="L38" s="23">
        <f>IF($F38="",0,IF($F38=L$29,$E38,0))</f>
        <v/>
      </c>
      <c r="M38" s="23">
        <f>IF($F38="",0,IF($F38=M$29,$E38,0))</f>
        <v/>
      </c>
      <c r="N38" s="23">
        <f>IF($F38="",0,IF($F38=N$29,$E38,0))</f>
        <v/>
      </c>
      <c r="O38" s="23">
        <f>IF($F38="",0,IF($F38=O$29,$E38,0))</f>
        <v/>
      </c>
      <c r="P38" s="23">
        <f>IF($F38="",0,IF($F38=P$29,$E38,0))</f>
        <v/>
      </c>
    </row>
    <row r="39">
      <c r="A39" s="24" t="inlineStr">
        <is>
          <t>Gutters &amp; downspouts — aluminum</t>
        </is>
      </c>
      <c r="B39" s="17" t="n"/>
      <c r="C39" s="17" t="n"/>
      <c r="D39" s="18">
        <f>IF(OR($B39="",$C39=""),"",MAX(0,$B39-$C39))</f>
        <v/>
      </c>
      <c r="E39" s="19" t="n"/>
      <c r="F39" s="18">
        <f>IF($D39="","",IF($D39&lt;=0,1,ROUNDUP($D39,0)))</f>
        <v/>
      </c>
      <c r="G39" s="20">
        <f>IF($F39="",0,IF($F39=G$29,$E39,0))</f>
        <v/>
      </c>
      <c r="H39" s="20">
        <f>IF($F39="",0,IF($F39=H$29,$E39,0))</f>
        <v/>
      </c>
      <c r="I39" s="20">
        <f>IF($F39="",0,IF($F39=I$29,$E39,0))</f>
        <v/>
      </c>
      <c r="J39" s="20">
        <f>IF($F39="",0,IF($F39=J$29,$E39,0))</f>
        <v/>
      </c>
      <c r="K39" s="20">
        <f>IF($F39="",0,IF($F39=K$29,$E39,0))</f>
        <v/>
      </c>
      <c r="L39" s="20">
        <f>IF($F39="",0,IF($F39=L$29,$E39,0))</f>
        <v/>
      </c>
      <c r="M39" s="20">
        <f>IF($F39="",0,IF($F39=M$29,$E39,0))</f>
        <v/>
      </c>
      <c r="N39" s="20">
        <f>IF($F39="",0,IF($F39=N$29,$E39,0))</f>
        <v/>
      </c>
      <c r="O39" s="20">
        <f>IF($F39="",0,IF($F39=O$29,$E39,0))</f>
        <v/>
      </c>
      <c r="P39" s="20">
        <f>IF($F39="",0,IF($F39=P$29,$E39,0))</f>
        <v/>
      </c>
    </row>
    <row r="40">
      <c r="A40" s="21" t="inlineStr">
        <is>
          <t>Windows — double-pane sealed units</t>
        </is>
      </c>
      <c r="B40" s="17" t="n"/>
      <c r="C40" s="17" t="n"/>
      <c r="D40" s="22">
        <f>IF(OR($B40="",$C40=""),"",MAX(0,$B40-$C40))</f>
        <v/>
      </c>
      <c r="E40" s="19" t="n"/>
      <c r="F40" s="22">
        <f>IF($D40="","",IF($D40&lt;=0,1,ROUNDUP($D40,0)))</f>
        <v/>
      </c>
      <c r="G40" s="23">
        <f>IF($F40="",0,IF($F40=G$29,$E40,0))</f>
        <v/>
      </c>
      <c r="H40" s="23">
        <f>IF($F40="",0,IF($F40=H$29,$E40,0))</f>
        <v/>
      </c>
      <c r="I40" s="23">
        <f>IF($F40="",0,IF($F40=I$29,$E40,0))</f>
        <v/>
      </c>
      <c r="J40" s="23">
        <f>IF($F40="",0,IF($F40=J$29,$E40,0))</f>
        <v/>
      </c>
      <c r="K40" s="23">
        <f>IF($F40="",0,IF($F40=K$29,$E40,0))</f>
        <v/>
      </c>
      <c r="L40" s="23">
        <f>IF($F40="",0,IF($F40=L$29,$E40,0))</f>
        <v/>
      </c>
      <c r="M40" s="23">
        <f>IF($F40="",0,IF($F40=M$29,$E40,0))</f>
        <v/>
      </c>
      <c r="N40" s="23">
        <f>IF($F40="",0,IF($F40=N$29,$E40,0))</f>
        <v/>
      </c>
      <c r="O40" s="23">
        <f>IF($F40="",0,IF($F40=O$29,$E40,0))</f>
        <v/>
      </c>
      <c r="P40" s="23">
        <f>IF($F40="",0,IF($F40=P$29,$E40,0))</f>
        <v/>
      </c>
    </row>
    <row r="41">
      <c r="A41" s="24" t="inlineStr">
        <is>
          <t>Windows — vinyl / fiberglass frames</t>
        </is>
      </c>
      <c r="B41" s="17" t="n"/>
      <c r="C41" s="17" t="n"/>
      <c r="D41" s="18">
        <f>IF(OR($B41="",$C41=""),"",MAX(0,$B41-$C41))</f>
        <v/>
      </c>
      <c r="E41" s="19" t="n"/>
      <c r="F41" s="18">
        <f>IF($D41="","",IF($D41&lt;=0,1,ROUNDUP($D41,0)))</f>
        <v/>
      </c>
      <c r="G41" s="20">
        <f>IF($F41="",0,IF($F41=G$29,$E41,0))</f>
        <v/>
      </c>
      <c r="H41" s="20">
        <f>IF($F41="",0,IF($F41=H$29,$E41,0))</f>
        <v/>
      </c>
      <c r="I41" s="20">
        <f>IF($F41="",0,IF($F41=I$29,$E41,0))</f>
        <v/>
      </c>
      <c r="J41" s="20">
        <f>IF($F41="",0,IF($F41=J$29,$E41,0))</f>
        <v/>
      </c>
      <c r="K41" s="20">
        <f>IF($F41="",0,IF($F41=K$29,$E41,0))</f>
        <v/>
      </c>
      <c r="L41" s="20">
        <f>IF($F41="",0,IF($F41=L$29,$E41,0))</f>
        <v/>
      </c>
      <c r="M41" s="20">
        <f>IF($F41="",0,IF($F41=M$29,$E41,0))</f>
        <v/>
      </c>
      <c r="N41" s="20">
        <f>IF($F41="",0,IF($F41=N$29,$E41,0))</f>
        <v/>
      </c>
      <c r="O41" s="20">
        <f>IF($F41="",0,IF($F41=O$29,$E41,0))</f>
        <v/>
      </c>
      <c r="P41" s="20">
        <f>IF($F41="",0,IF($F41=P$29,$E41,0))</f>
        <v/>
      </c>
    </row>
    <row r="42">
      <c r="A42" s="21" t="inlineStr">
        <is>
          <t>Windows — wood</t>
        </is>
      </c>
      <c r="B42" s="17" t="n"/>
      <c r="C42" s="17" t="n"/>
      <c r="D42" s="22">
        <f>IF(OR($B42="",$C42=""),"",MAX(0,$B42-$C42))</f>
        <v/>
      </c>
      <c r="E42" s="19" t="n"/>
      <c r="F42" s="22">
        <f>IF($D42="","",IF($D42&lt;=0,1,ROUNDUP($D42,0)))</f>
        <v/>
      </c>
      <c r="G42" s="23">
        <f>IF($F42="",0,IF($F42=G$29,$E42,0))</f>
        <v/>
      </c>
      <c r="H42" s="23">
        <f>IF($F42="",0,IF($F42=H$29,$E42,0))</f>
        <v/>
      </c>
      <c r="I42" s="23">
        <f>IF($F42="",0,IF($F42=I$29,$E42,0))</f>
        <v/>
      </c>
      <c r="J42" s="23">
        <f>IF($F42="",0,IF($F42=J$29,$E42,0))</f>
        <v/>
      </c>
      <c r="K42" s="23">
        <f>IF($F42="",0,IF($F42=K$29,$E42,0))</f>
        <v/>
      </c>
      <c r="L42" s="23">
        <f>IF($F42="",0,IF($F42=L$29,$E42,0))</f>
        <v/>
      </c>
      <c r="M42" s="23">
        <f>IF($F42="",0,IF($F42=M$29,$E42,0))</f>
        <v/>
      </c>
      <c r="N42" s="23">
        <f>IF($F42="",0,IF($F42=N$29,$E42,0))</f>
        <v/>
      </c>
      <c r="O42" s="23">
        <f>IF($F42="",0,IF($F42=O$29,$E42,0))</f>
        <v/>
      </c>
      <c r="P42" s="23">
        <f>IF($F42="",0,IF($F42=P$29,$E42,0))</f>
        <v/>
      </c>
    </row>
    <row r="43">
      <c r="A43" s="14" t="inlineStr">
        <is>
          <t>HVAC</t>
        </is>
      </c>
      <c r="B43" s="15" t="n"/>
      <c r="C43" s="15" t="n"/>
      <c r="D43" s="15" t="n"/>
      <c r="E43" s="15" t="n"/>
      <c r="F43" s="15" t="n"/>
      <c r="G43" s="15" t="n"/>
      <c r="H43" s="15" t="n"/>
      <c r="I43" s="15" t="n"/>
      <c r="J43" s="15" t="n"/>
      <c r="K43" s="15" t="n"/>
      <c r="L43" s="15" t="n"/>
      <c r="M43" s="15" t="n"/>
      <c r="N43" s="15" t="n"/>
      <c r="O43" s="15" t="n"/>
      <c r="P43" s="15" t="n"/>
    </row>
    <row r="44">
      <c r="A44" s="24" t="inlineStr">
        <is>
          <t>Furnace</t>
        </is>
      </c>
      <c r="B44" s="17" t="n"/>
      <c r="C44" s="17" t="n"/>
      <c r="D44" s="18">
        <f>IF(OR($B44="",$C44=""),"",MAX(0,$B44-$C44))</f>
        <v/>
      </c>
      <c r="E44" s="19" t="n"/>
      <c r="F44" s="18">
        <f>IF($D44="","",IF($D44&lt;=0,1,ROUNDUP($D44,0)))</f>
        <v/>
      </c>
      <c r="G44" s="20">
        <f>IF($F44="",0,IF($F44=G$29,$E44,0))</f>
        <v/>
      </c>
      <c r="H44" s="20">
        <f>IF($F44="",0,IF($F44=H$29,$E44,0))</f>
        <v/>
      </c>
      <c r="I44" s="20">
        <f>IF($F44="",0,IF($F44=I$29,$E44,0))</f>
        <v/>
      </c>
      <c r="J44" s="20">
        <f>IF($F44="",0,IF($F44=J$29,$E44,0))</f>
        <v/>
      </c>
      <c r="K44" s="20">
        <f>IF($F44="",0,IF($F44=K$29,$E44,0))</f>
        <v/>
      </c>
      <c r="L44" s="20">
        <f>IF($F44="",0,IF($F44=L$29,$E44,0))</f>
        <v/>
      </c>
      <c r="M44" s="20">
        <f>IF($F44="",0,IF($F44=M$29,$E44,0))</f>
        <v/>
      </c>
      <c r="N44" s="20">
        <f>IF($F44="",0,IF($F44=N$29,$E44,0))</f>
        <v/>
      </c>
      <c r="O44" s="20">
        <f>IF($F44="",0,IF($F44=O$29,$E44,0))</f>
        <v/>
      </c>
      <c r="P44" s="20">
        <f>IF($F44="",0,IF($F44=P$29,$E44,0))</f>
        <v/>
      </c>
    </row>
    <row r="45">
      <c r="A45" s="21" t="inlineStr">
        <is>
          <t>Air conditioner (central)</t>
        </is>
      </c>
      <c r="B45" s="17" t="n"/>
      <c r="C45" s="17" t="n"/>
      <c r="D45" s="22">
        <f>IF(OR($B45="",$C45=""),"",MAX(0,$B45-$C45))</f>
        <v/>
      </c>
      <c r="E45" s="19" t="n"/>
      <c r="F45" s="22">
        <f>IF($D45="","",IF($D45&lt;=0,1,ROUNDUP($D45,0)))</f>
        <v/>
      </c>
      <c r="G45" s="23">
        <f>IF($F45="",0,IF($F45=G$29,$E45,0))</f>
        <v/>
      </c>
      <c r="H45" s="23">
        <f>IF($F45="",0,IF($F45=H$29,$E45,0))</f>
        <v/>
      </c>
      <c r="I45" s="23">
        <f>IF($F45="",0,IF($F45=I$29,$E45,0))</f>
        <v/>
      </c>
      <c r="J45" s="23">
        <f>IF($F45="",0,IF($F45=J$29,$E45,0))</f>
        <v/>
      </c>
      <c r="K45" s="23">
        <f>IF($F45="",0,IF($F45=K$29,$E45,0))</f>
        <v/>
      </c>
      <c r="L45" s="23">
        <f>IF($F45="",0,IF($F45=L$29,$E45,0))</f>
        <v/>
      </c>
      <c r="M45" s="23">
        <f>IF($F45="",0,IF($F45=M$29,$E45,0))</f>
        <v/>
      </c>
      <c r="N45" s="23">
        <f>IF($F45="",0,IF($F45=N$29,$E45,0))</f>
        <v/>
      </c>
      <c r="O45" s="23">
        <f>IF($F45="",0,IF($F45=O$29,$E45,0))</f>
        <v/>
      </c>
      <c r="P45" s="23">
        <f>IF($F45="",0,IF($F45=P$29,$E45,0))</f>
        <v/>
      </c>
    </row>
    <row r="46">
      <c r="A46" s="24" t="inlineStr">
        <is>
          <t>Heat pump</t>
        </is>
      </c>
      <c r="B46" s="17" t="n"/>
      <c r="C46" s="17" t="n"/>
      <c r="D46" s="18">
        <f>IF(OR($B46="",$C46=""),"",MAX(0,$B46-$C46))</f>
        <v/>
      </c>
      <c r="E46" s="19" t="n"/>
      <c r="F46" s="18">
        <f>IF($D46="","",IF($D46&lt;=0,1,ROUNDUP($D46,0)))</f>
        <v/>
      </c>
      <c r="G46" s="20">
        <f>IF($F46="",0,IF($F46=G$29,$E46,0))</f>
        <v/>
      </c>
      <c r="H46" s="20">
        <f>IF($F46="",0,IF($F46=H$29,$E46,0))</f>
        <v/>
      </c>
      <c r="I46" s="20">
        <f>IF($F46="",0,IF($F46=I$29,$E46,0))</f>
        <v/>
      </c>
      <c r="J46" s="20">
        <f>IF($F46="",0,IF($F46=J$29,$E46,0))</f>
        <v/>
      </c>
      <c r="K46" s="20">
        <f>IF($F46="",0,IF($F46=K$29,$E46,0))</f>
        <v/>
      </c>
      <c r="L46" s="20">
        <f>IF($F46="",0,IF($F46=L$29,$E46,0))</f>
        <v/>
      </c>
      <c r="M46" s="20">
        <f>IF($F46="",0,IF($F46=M$29,$E46,0))</f>
        <v/>
      </c>
      <c r="N46" s="20">
        <f>IF($F46="",0,IF($F46=N$29,$E46,0))</f>
        <v/>
      </c>
      <c r="O46" s="20">
        <f>IF($F46="",0,IF($F46=O$29,$E46,0))</f>
        <v/>
      </c>
      <c r="P46" s="20">
        <f>IF($F46="",0,IF($F46=P$29,$E46,0))</f>
        <v/>
      </c>
    </row>
    <row r="47">
      <c r="A47" s="21" t="inlineStr">
        <is>
          <t>Boiler</t>
        </is>
      </c>
      <c r="B47" s="17" t="n"/>
      <c r="C47" s="17" t="n"/>
      <c r="D47" s="22">
        <f>IF(OR($B47="",$C47=""),"",MAX(0,$B47-$C47))</f>
        <v/>
      </c>
      <c r="E47" s="19" t="n"/>
      <c r="F47" s="22">
        <f>IF($D47="","",IF($D47&lt;=0,1,ROUNDUP($D47,0)))</f>
        <v/>
      </c>
      <c r="G47" s="23">
        <f>IF($F47="",0,IF($F47=G$29,$E47,0))</f>
        <v/>
      </c>
      <c r="H47" s="23">
        <f>IF($F47="",0,IF($F47=H$29,$E47,0))</f>
        <v/>
      </c>
      <c r="I47" s="23">
        <f>IF($F47="",0,IF($F47=I$29,$E47,0))</f>
        <v/>
      </c>
      <c r="J47" s="23">
        <f>IF($F47="",0,IF($F47=J$29,$E47,0))</f>
        <v/>
      </c>
      <c r="K47" s="23">
        <f>IF($F47="",0,IF($F47=K$29,$E47,0))</f>
        <v/>
      </c>
      <c r="L47" s="23">
        <f>IF($F47="",0,IF($F47=L$29,$E47,0))</f>
        <v/>
      </c>
      <c r="M47" s="23">
        <f>IF($F47="",0,IF($F47=M$29,$E47,0))</f>
        <v/>
      </c>
      <c r="N47" s="23">
        <f>IF($F47="",0,IF($F47=N$29,$E47,0))</f>
        <v/>
      </c>
      <c r="O47" s="23">
        <f>IF($F47="",0,IF($F47=O$29,$E47,0))</f>
        <v/>
      </c>
      <c r="P47" s="23">
        <f>IF($F47="",0,IF($F47=P$29,$E47,0))</f>
        <v/>
      </c>
    </row>
    <row r="48">
      <c r="A48" s="24" t="inlineStr">
        <is>
          <t>Ductwork</t>
        </is>
      </c>
      <c r="B48" s="17" t="n"/>
      <c r="C48" s="17" t="n"/>
      <c r="D48" s="18">
        <f>IF(OR($B48="",$C48=""),"",MAX(0,$B48-$C48))</f>
        <v/>
      </c>
      <c r="E48" s="19" t="n"/>
      <c r="F48" s="18">
        <f>IF($D48="","",IF($D48&lt;=0,1,ROUNDUP($D48,0)))</f>
        <v/>
      </c>
      <c r="G48" s="20">
        <f>IF($F48="",0,IF($F48=G$29,$E48,0))</f>
        <v/>
      </c>
      <c r="H48" s="20">
        <f>IF($F48="",0,IF($F48=H$29,$E48,0))</f>
        <v/>
      </c>
      <c r="I48" s="20">
        <f>IF($F48="",0,IF($F48=I$29,$E48,0))</f>
        <v/>
      </c>
      <c r="J48" s="20">
        <f>IF($F48="",0,IF($F48=J$29,$E48,0))</f>
        <v/>
      </c>
      <c r="K48" s="20">
        <f>IF($F48="",0,IF($F48=K$29,$E48,0))</f>
        <v/>
      </c>
      <c r="L48" s="20">
        <f>IF($F48="",0,IF($F48=L$29,$E48,0))</f>
        <v/>
      </c>
      <c r="M48" s="20">
        <f>IF($F48="",0,IF($F48=M$29,$E48,0))</f>
        <v/>
      </c>
      <c r="N48" s="20">
        <f>IF($F48="",0,IF($F48=N$29,$E48,0))</f>
        <v/>
      </c>
      <c r="O48" s="20">
        <f>IF($F48="",0,IF($F48=O$29,$E48,0))</f>
        <v/>
      </c>
      <c r="P48" s="20">
        <f>IF($F48="",0,IF($F48=P$29,$E48,0))</f>
        <v/>
      </c>
    </row>
    <row r="49">
      <c r="A49" s="21" t="inlineStr">
        <is>
          <t>Thermostats</t>
        </is>
      </c>
      <c r="B49" s="17" t="n"/>
      <c r="C49" s="17" t="n"/>
      <c r="D49" s="22">
        <f>IF(OR($B49="",$C49=""),"",MAX(0,$B49-$C49))</f>
        <v/>
      </c>
      <c r="E49" s="19" t="n"/>
      <c r="F49" s="22">
        <f>IF($D49="","",IF($D49&lt;=0,1,ROUNDUP($D49,0)))</f>
        <v/>
      </c>
      <c r="G49" s="23">
        <f>IF($F49="",0,IF($F49=G$29,$E49,0))</f>
        <v/>
      </c>
      <c r="H49" s="23">
        <f>IF($F49="",0,IF($F49=H$29,$E49,0))</f>
        <v/>
      </c>
      <c r="I49" s="23">
        <f>IF($F49="",0,IF($F49=I$29,$E49,0))</f>
        <v/>
      </c>
      <c r="J49" s="23">
        <f>IF($F49="",0,IF($F49=J$29,$E49,0))</f>
        <v/>
      </c>
      <c r="K49" s="23">
        <f>IF($F49="",0,IF($F49=K$29,$E49,0))</f>
        <v/>
      </c>
      <c r="L49" s="23">
        <f>IF($F49="",0,IF($F49=L$29,$E49,0))</f>
        <v/>
      </c>
      <c r="M49" s="23">
        <f>IF($F49="",0,IF($F49=M$29,$E49,0))</f>
        <v/>
      </c>
      <c r="N49" s="23">
        <f>IF($F49="",0,IF($F49=N$29,$E49,0))</f>
        <v/>
      </c>
      <c r="O49" s="23">
        <f>IF($F49="",0,IF($F49=O$29,$E49,0))</f>
        <v/>
      </c>
      <c r="P49" s="23">
        <f>IF($F49="",0,IF($F49=P$29,$E49,0))</f>
        <v/>
      </c>
    </row>
    <row r="50">
      <c r="A50" s="14" t="inlineStr">
        <is>
          <t>PLUMBING &amp; ELECTRICAL</t>
        </is>
      </c>
      <c r="B50" s="15" t="n"/>
      <c r="C50" s="15" t="n"/>
      <c r="D50" s="15" t="n"/>
      <c r="E50" s="15" t="n"/>
      <c r="F50" s="15" t="n"/>
      <c r="G50" s="15" t="n"/>
      <c r="H50" s="15" t="n"/>
      <c r="I50" s="15" t="n"/>
      <c r="J50" s="15" t="n"/>
      <c r="K50" s="15" t="n"/>
      <c r="L50" s="15" t="n"/>
      <c r="M50" s="15" t="n"/>
      <c r="N50" s="15" t="n"/>
      <c r="O50" s="15" t="n"/>
      <c r="P50" s="15" t="n"/>
    </row>
    <row r="51">
      <c r="A51" s="24" t="inlineStr">
        <is>
          <t>Water heater (conventional)</t>
        </is>
      </c>
      <c r="B51" s="17" t="n"/>
      <c r="C51" s="17" t="n"/>
      <c r="D51" s="18">
        <f>IF(OR($B51="",$C51=""),"",MAX(0,$B51-$C51))</f>
        <v/>
      </c>
      <c r="E51" s="19" t="n"/>
      <c r="F51" s="18">
        <f>IF($D51="","",IF($D51&lt;=0,1,ROUNDUP($D51,0)))</f>
        <v/>
      </c>
      <c r="G51" s="20">
        <f>IF($F51="",0,IF($F51=G$29,$E51,0))</f>
        <v/>
      </c>
      <c r="H51" s="20">
        <f>IF($F51="",0,IF($F51=H$29,$E51,0))</f>
        <v/>
      </c>
      <c r="I51" s="20">
        <f>IF($F51="",0,IF($F51=I$29,$E51,0))</f>
        <v/>
      </c>
      <c r="J51" s="20">
        <f>IF($F51="",0,IF($F51=J$29,$E51,0))</f>
        <v/>
      </c>
      <c r="K51" s="20">
        <f>IF($F51="",0,IF($F51=K$29,$E51,0))</f>
        <v/>
      </c>
      <c r="L51" s="20">
        <f>IF($F51="",0,IF($F51=L$29,$E51,0))</f>
        <v/>
      </c>
      <c r="M51" s="20">
        <f>IF($F51="",0,IF($F51=M$29,$E51,0))</f>
        <v/>
      </c>
      <c r="N51" s="20">
        <f>IF($F51="",0,IF($F51=N$29,$E51,0))</f>
        <v/>
      </c>
      <c r="O51" s="20">
        <f>IF($F51="",0,IF($F51=O$29,$E51,0))</f>
        <v/>
      </c>
      <c r="P51" s="20">
        <f>IF($F51="",0,IF($F51=P$29,$E51,0))</f>
        <v/>
      </c>
    </row>
    <row r="52">
      <c r="A52" s="21" t="inlineStr">
        <is>
          <t>Water heater (tankless / on-demand)</t>
        </is>
      </c>
      <c r="B52" s="17" t="n"/>
      <c r="C52" s="17" t="n"/>
      <c r="D52" s="22">
        <f>IF(OR($B52="",$C52=""),"",MAX(0,$B52-$C52))</f>
        <v/>
      </c>
      <c r="E52" s="19" t="n"/>
      <c r="F52" s="22">
        <f>IF($D52="","",IF($D52&lt;=0,1,ROUNDUP($D52,0)))</f>
        <v/>
      </c>
      <c r="G52" s="23">
        <f>IF($F52="",0,IF($F52=G$29,$E52,0))</f>
        <v/>
      </c>
      <c r="H52" s="23">
        <f>IF($F52="",0,IF($F52=H$29,$E52,0))</f>
        <v/>
      </c>
      <c r="I52" s="23">
        <f>IF($F52="",0,IF($F52=I$29,$E52,0))</f>
        <v/>
      </c>
      <c r="J52" s="23">
        <f>IF($F52="",0,IF($F52=J$29,$E52,0))</f>
        <v/>
      </c>
      <c r="K52" s="23">
        <f>IF($F52="",0,IF($F52=K$29,$E52,0))</f>
        <v/>
      </c>
      <c r="L52" s="23">
        <f>IF($F52="",0,IF($F52=L$29,$E52,0))</f>
        <v/>
      </c>
      <c r="M52" s="23">
        <f>IF($F52="",0,IF($F52=M$29,$E52,0))</f>
        <v/>
      </c>
      <c r="N52" s="23">
        <f>IF($F52="",0,IF($F52=N$29,$E52,0))</f>
        <v/>
      </c>
      <c r="O52" s="23">
        <f>IF($F52="",0,IF($F52=O$29,$E52,0))</f>
        <v/>
      </c>
      <c r="P52" s="23">
        <f>IF($F52="",0,IF($F52=P$29,$E52,0))</f>
        <v/>
      </c>
    </row>
    <row r="53">
      <c r="A53" s="24" t="inlineStr">
        <is>
          <t>Water lines — copper</t>
        </is>
      </c>
      <c r="B53" s="17" t="n"/>
      <c r="C53" s="17" t="n"/>
      <c r="D53" s="18">
        <f>IF(OR($B53="",$C53=""),"",MAX(0,$B53-$C53))</f>
        <v/>
      </c>
      <c r="E53" s="19" t="n"/>
      <c r="F53" s="18">
        <f>IF($D53="","",IF($D53&lt;=0,1,ROUNDUP($D53,0)))</f>
        <v/>
      </c>
      <c r="G53" s="20">
        <f>IF($F53="",0,IF($F53=G$29,$E53,0))</f>
        <v/>
      </c>
      <c r="H53" s="20">
        <f>IF($F53="",0,IF($F53=H$29,$E53,0))</f>
        <v/>
      </c>
      <c r="I53" s="20">
        <f>IF($F53="",0,IF($F53=I$29,$E53,0))</f>
        <v/>
      </c>
      <c r="J53" s="20">
        <f>IF($F53="",0,IF($F53=J$29,$E53,0))</f>
        <v/>
      </c>
      <c r="K53" s="20">
        <f>IF($F53="",0,IF($F53=K$29,$E53,0))</f>
        <v/>
      </c>
      <c r="L53" s="20">
        <f>IF($F53="",0,IF($F53=L$29,$E53,0))</f>
        <v/>
      </c>
      <c r="M53" s="20">
        <f>IF($F53="",0,IF($F53=M$29,$E53,0))</f>
        <v/>
      </c>
      <c r="N53" s="20">
        <f>IF($F53="",0,IF($F53=N$29,$E53,0))</f>
        <v/>
      </c>
      <c r="O53" s="20">
        <f>IF($F53="",0,IF($F53=O$29,$E53,0))</f>
        <v/>
      </c>
      <c r="P53" s="20">
        <f>IF($F53="",0,IF($F53=P$29,$E53,0))</f>
        <v/>
      </c>
    </row>
    <row r="54">
      <c r="A54" s="21" t="inlineStr">
        <is>
          <t>Water lines — PEX</t>
        </is>
      </c>
      <c r="B54" s="17" t="n"/>
      <c r="C54" s="17" t="n"/>
      <c r="D54" s="22">
        <f>IF(OR($B54="",$C54=""),"",MAX(0,$B54-$C54))</f>
        <v/>
      </c>
      <c r="E54" s="19" t="n"/>
      <c r="F54" s="22">
        <f>IF($D54="","",IF($D54&lt;=0,1,ROUNDUP($D54,0)))</f>
        <v/>
      </c>
      <c r="G54" s="23">
        <f>IF($F54="",0,IF($F54=G$29,$E54,0))</f>
        <v/>
      </c>
      <c r="H54" s="23">
        <f>IF($F54="",0,IF($F54=H$29,$E54,0))</f>
        <v/>
      </c>
      <c r="I54" s="23">
        <f>IF($F54="",0,IF($F54=I$29,$E54,0))</f>
        <v/>
      </c>
      <c r="J54" s="23">
        <f>IF($F54="",0,IF($F54=J$29,$E54,0))</f>
        <v/>
      </c>
      <c r="K54" s="23">
        <f>IF($F54="",0,IF($F54=K$29,$E54,0))</f>
        <v/>
      </c>
      <c r="L54" s="23">
        <f>IF($F54="",0,IF($F54=L$29,$E54,0))</f>
        <v/>
      </c>
      <c r="M54" s="23">
        <f>IF($F54="",0,IF($F54=M$29,$E54,0))</f>
        <v/>
      </c>
      <c r="N54" s="23">
        <f>IF($F54="",0,IF($F54=N$29,$E54,0))</f>
        <v/>
      </c>
      <c r="O54" s="23">
        <f>IF($F54="",0,IF($F54=O$29,$E54,0))</f>
        <v/>
      </c>
      <c r="P54" s="23">
        <f>IF($F54="",0,IF($F54=P$29,$E54,0))</f>
        <v/>
      </c>
    </row>
    <row r="55">
      <c r="A55" s="24" t="inlineStr">
        <is>
          <t>Waste pipe — ABS / PVC</t>
        </is>
      </c>
      <c r="B55" s="17" t="n"/>
      <c r="C55" s="17" t="n"/>
      <c r="D55" s="18">
        <f>IF(OR($B55="",$C55=""),"",MAX(0,$B55-$C55))</f>
        <v/>
      </c>
      <c r="E55" s="19" t="n"/>
      <c r="F55" s="18">
        <f>IF($D55="","",IF($D55&lt;=0,1,ROUNDUP($D55,0)))</f>
        <v/>
      </c>
      <c r="G55" s="20">
        <f>IF($F55="",0,IF($F55=G$29,$E55,0))</f>
        <v/>
      </c>
      <c r="H55" s="20">
        <f>IF($F55="",0,IF($F55=H$29,$E55,0))</f>
        <v/>
      </c>
      <c r="I55" s="20">
        <f>IF($F55="",0,IF($F55=I$29,$E55,0))</f>
        <v/>
      </c>
      <c r="J55" s="20">
        <f>IF($F55="",0,IF($F55=J$29,$E55,0))</f>
        <v/>
      </c>
      <c r="K55" s="20">
        <f>IF($F55="",0,IF($F55=K$29,$E55,0))</f>
        <v/>
      </c>
      <c r="L55" s="20">
        <f>IF($F55="",0,IF($F55=L$29,$E55,0))</f>
        <v/>
      </c>
      <c r="M55" s="20">
        <f>IF($F55="",0,IF($F55=M$29,$E55,0))</f>
        <v/>
      </c>
      <c r="N55" s="20">
        <f>IF($F55="",0,IF($F55=N$29,$E55,0))</f>
        <v/>
      </c>
      <c r="O55" s="20">
        <f>IF($F55="",0,IF($F55=O$29,$E55,0))</f>
        <v/>
      </c>
      <c r="P55" s="20">
        <f>IF($F55="",0,IF($F55=P$29,$E55,0))</f>
        <v/>
      </c>
    </row>
    <row r="56">
      <c r="A56" s="21" t="inlineStr">
        <is>
          <t>Waste pipe — cast iron (below grade)</t>
        </is>
      </c>
      <c r="B56" s="17" t="n"/>
      <c r="C56" s="17" t="n"/>
      <c r="D56" s="22">
        <f>IF(OR($B56="",$C56=""),"",MAX(0,$B56-$C56))</f>
        <v/>
      </c>
      <c r="E56" s="19" t="n"/>
      <c r="F56" s="22">
        <f>IF($D56="","",IF($D56&lt;=0,1,ROUNDUP($D56,0)))</f>
        <v/>
      </c>
      <c r="G56" s="23">
        <f>IF($F56="",0,IF($F56=G$29,$E56,0))</f>
        <v/>
      </c>
      <c r="H56" s="23">
        <f>IF($F56="",0,IF($F56=H$29,$E56,0))</f>
        <v/>
      </c>
      <c r="I56" s="23">
        <f>IF($F56="",0,IF($F56=I$29,$E56,0))</f>
        <v/>
      </c>
      <c r="J56" s="23">
        <f>IF($F56="",0,IF($F56=J$29,$E56,0))</f>
        <v/>
      </c>
      <c r="K56" s="23">
        <f>IF($F56="",0,IF($F56=K$29,$E56,0))</f>
        <v/>
      </c>
      <c r="L56" s="23">
        <f>IF($F56="",0,IF($F56=L$29,$E56,0))</f>
        <v/>
      </c>
      <c r="M56" s="23">
        <f>IF($F56="",0,IF($F56=M$29,$E56,0))</f>
        <v/>
      </c>
      <c r="N56" s="23">
        <f>IF($F56="",0,IF($F56=N$29,$E56,0))</f>
        <v/>
      </c>
      <c r="O56" s="23">
        <f>IF($F56="",0,IF($F56=O$29,$E56,0))</f>
        <v/>
      </c>
      <c r="P56" s="23">
        <f>IF($F56="",0,IF($F56=P$29,$E56,0))</f>
        <v/>
      </c>
    </row>
    <row r="57">
      <c r="A57" s="24" t="inlineStr">
        <is>
          <t>Well pump</t>
        </is>
      </c>
      <c r="B57" s="17" t="n"/>
      <c r="C57" s="17" t="n"/>
      <c r="D57" s="18">
        <f>IF(OR($B57="",$C57=""),"",MAX(0,$B57-$C57))</f>
        <v/>
      </c>
      <c r="E57" s="19" t="n"/>
      <c r="F57" s="18">
        <f>IF($D57="","",IF($D57&lt;=0,1,ROUNDUP($D57,0)))</f>
        <v/>
      </c>
      <c r="G57" s="20">
        <f>IF($F57="",0,IF($F57=G$29,$E57,0))</f>
        <v/>
      </c>
      <c r="H57" s="20">
        <f>IF($F57="",0,IF($F57=H$29,$E57,0))</f>
        <v/>
      </c>
      <c r="I57" s="20">
        <f>IF($F57="",0,IF($F57=I$29,$E57,0))</f>
        <v/>
      </c>
      <c r="J57" s="20">
        <f>IF($F57="",0,IF($F57=J$29,$E57,0))</f>
        <v/>
      </c>
      <c r="K57" s="20">
        <f>IF($F57="",0,IF($F57=K$29,$E57,0))</f>
        <v/>
      </c>
      <c r="L57" s="20">
        <f>IF($F57="",0,IF($F57=L$29,$E57,0))</f>
        <v/>
      </c>
      <c r="M57" s="20">
        <f>IF($F57="",0,IF($F57=M$29,$E57,0))</f>
        <v/>
      </c>
      <c r="N57" s="20">
        <f>IF($F57="",0,IF($F57=N$29,$E57,0))</f>
        <v/>
      </c>
      <c r="O57" s="20">
        <f>IF($F57="",0,IF($F57=O$29,$E57,0))</f>
        <v/>
      </c>
      <c r="P57" s="20">
        <f>IF($F57="",0,IF($F57=P$29,$E57,0))</f>
        <v/>
      </c>
    </row>
    <row r="58">
      <c r="A58" s="21" t="inlineStr">
        <is>
          <t>Sump pump</t>
        </is>
      </c>
      <c r="B58" s="17" t="n"/>
      <c r="C58" s="17" t="n"/>
      <c r="D58" s="22">
        <f>IF(OR($B58="",$C58=""),"",MAX(0,$B58-$C58))</f>
        <v/>
      </c>
      <c r="E58" s="19" t="n"/>
      <c r="F58" s="22">
        <f>IF($D58="","",IF($D58&lt;=0,1,ROUNDUP($D58,0)))</f>
        <v/>
      </c>
      <c r="G58" s="23">
        <f>IF($F58="",0,IF($F58=G$29,$E58,0))</f>
        <v/>
      </c>
      <c r="H58" s="23">
        <f>IF($F58="",0,IF($F58=H$29,$E58,0))</f>
        <v/>
      </c>
      <c r="I58" s="23">
        <f>IF($F58="",0,IF($F58=I$29,$E58,0))</f>
        <v/>
      </c>
      <c r="J58" s="23">
        <f>IF($F58="",0,IF($F58=J$29,$E58,0))</f>
        <v/>
      </c>
      <c r="K58" s="23">
        <f>IF($F58="",0,IF($F58=K$29,$E58,0))</f>
        <v/>
      </c>
      <c r="L58" s="23">
        <f>IF($F58="",0,IF($F58=L$29,$E58,0))</f>
        <v/>
      </c>
      <c r="M58" s="23">
        <f>IF($F58="",0,IF($F58=M$29,$E58,0))</f>
        <v/>
      </c>
      <c r="N58" s="23">
        <f>IF($F58="",0,IF($F58=N$29,$E58,0))</f>
        <v/>
      </c>
      <c r="O58" s="23">
        <f>IF($F58="",0,IF($F58=O$29,$E58,0))</f>
        <v/>
      </c>
      <c r="P58" s="23">
        <f>IF($F58="",0,IF($F58=P$29,$E58,0))</f>
        <v/>
      </c>
    </row>
    <row r="59">
      <c r="A59" s="24" t="inlineStr">
        <is>
          <t>Water softener</t>
        </is>
      </c>
      <c r="B59" s="17" t="n"/>
      <c r="C59" s="17" t="n"/>
      <c r="D59" s="18">
        <f>IF(OR($B59="",$C59=""),"",MAX(0,$B59-$C59))</f>
        <v/>
      </c>
      <c r="E59" s="19" t="n"/>
      <c r="F59" s="18">
        <f>IF($D59="","",IF($D59&lt;=0,1,ROUNDUP($D59,0)))</f>
        <v/>
      </c>
      <c r="G59" s="20">
        <f>IF($F59="",0,IF($F59=G$29,$E59,0))</f>
        <v/>
      </c>
      <c r="H59" s="20">
        <f>IF($F59="",0,IF($F59=H$29,$E59,0))</f>
        <v/>
      </c>
      <c r="I59" s="20">
        <f>IF($F59="",0,IF($F59=I$29,$E59,0))</f>
        <v/>
      </c>
      <c r="J59" s="20">
        <f>IF($F59="",0,IF($F59=J$29,$E59,0))</f>
        <v/>
      </c>
      <c r="K59" s="20">
        <f>IF($F59="",0,IF($F59=K$29,$E59,0))</f>
        <v/>
      </c>
      <c r="L59" s="20">
        <f>IF($F59="",0,IF($F59=L$29,$E59,0))</f>
        <v/>
      </c>
      <c r="M59" s="20">
        <f>IF($F59="",0,IF($F59=M$29,$E59,0))</f>
        <v/>
      </c>
      <c r="N59" s="20">
        <f>IF($F59="",0,IF($F59=N$29,$E59,0))</f>
        <v/>
      </c>
      <c r="O59" s="20">
        <f>IF($F59="",0,IF($F59=O$29,$E59,0))</f>
        <v/>
      </c>
      <c r="P59" s="20">
        <f>IF($F59="",0,IF($F59=P$29,$E59,0))</f>
        <v/>
      </c>
    </row>
    <row r="60">
      <c r="A60" s="21" t="inlineStr">
        <is>
          <t>Sewer grinder pump</t>
        </is>
      </c>
      <c r="B60" s="17" t="n"/>
      <c r="C60" s="17" t="n"/>
      <c r="D60" s="22">
        <f>IF(OR($B60="",$C60=""),"",MAX(0,$B60-$C60))</f>
        <v/>
      </c>
      <c r="E60" s="19" t="n"/>
      <c r="F60" s="22">
        <f>IF($D60="","",IF($D60&lt;=0,1,ROUNDUP($D60,0)))</f>
        <v/>
      </c>
      <c r="G60" s="23">
        <f>IF($F60="",0,IF($F60=G$29,$E60,0))</f>
        <v/>
      </c>
      <c r="H60" s="23">
        <f>IF($F60="",0,IF($F60=H$29,$E60,0))</f>
        <v/>
      </c>
      <c r="I60" s="23">
        <f>IF($F60="",0,IF($F60=I$29,$E60,0))</f>
        <v/>
      </c>
      <c r="J60" s="23">
        <f>IF($F60="",0,IF($F60=J$29,$E60,0))</f>
        <v/>
      </c>
      <c r="K60" s="23">
        <f>IF($F60="",0,IF($F60=K$29,$E60,0))</f>
        <v/>
      </c>
      <c r="L60" s="23">
        <f>IF($F60="",0,IF($F60=L$29,$E60,0))</f>
        <v/>
      </c>
      <c r="M60" s="23">
        <f>IF($F60="",0,IF($F60=M$29,$E60,0))</f>
        <v/>
      </c>
      <c r="N60" s="23">
        <f>IF($F60="",0,IF($F60=N$29,$E60,0))</f>
        <v/>
      </c>
      <c r="O60" s="23">
        <f>IF($F60="",0,IF($F60=O$29,$E60,0))</f>
        <v/>
      </c>
      <c r="P60" s="23">
        <f>IF($F60="",0,IF($F60=P$29,$E60,0))</f>
        <v/>
      </c>
    </row>
    <row r="61">
      <c r="A61" s="24" t="inlineStr">
        <is>
          <t>Septic system †</t>
        </is>
      </c>
      <c r="B61" s="17" t="n"/>
      <c r="C61" s="17" t="n"/>
      <c r="D61" s="18">
        <f>IF(OR($B61="",$C61=""),"",MAX(0,$B61-$C61))</f>
        <v/>
      </c>
      <c r="E61" s="19" t="n"/>
      <c r="F61" s="18">
        <f>IF($D61="","",IF($D61&lt;=0,1,ROUNDUP($D61,0)))</f>
        <v/>
      </c>
      <c r="G61" s="20">
        <f>IF($F61="",0,IF($F61=G$29,$E61,0))</f>
        <v/>
      </c>
      <c r="H61" s="20">
        <f>IF($F61="",0,IF($F61=H$29,$E61,0))</f>
        <v/>
      </c>
      <c r="I61" s="20">
        <f>IF($F61="",0,IF($F61=I$29,$E61,0))</f>
        <v/>
      </c>
      <c r="J61" s="20">
        <f>IF($F61="",0,IF($F61=J$29,$E61,0))</f>
        <v/>
      </c>
      <c r="K61" s="20">
        <f>IF($F61="",0,IF($F61=K$29,$E61,0))</f>
        <v/>
      </c>
      <c r="L61" s="20">
        <f>IF($F61="",0,IF($F61=L$29,$E61,0))</f>
        <v/>
      </c>
      <c r="M61" s="20">
        <f>IF($F61="",0,IF($F61=M$29,$E61,0))</f>
        <v/>
      </c>
      <c r="N61" s="20">
        <f>IF($F61="",0,IF($F61=N$29,$E61,0))</f>
        <v/>
      </c>
      <c r="O61" s="20">
        <f>IF($F61="",0,IF($F61=O$29,$E61,0))</f>
        <v/>
      </c>
      <c r="P61" s="20">
        <f>IF($F61="",0,IF($F61=P$29,$E61,0))</f>
        <v/>
      </c>
    </row>
    <row r="62">
      <c r="A62" s="21" t="inlineStr">
        <is>
          <t>Electrical service panel</t>
        </is>
      </c>
      <c r="B62" s="17" t="n"/>
      <c r="C62" s="17" t="n"/>
      <c r="D62" s="22">
        <f>IF(OR($B62="",$C62=""),"",MAX(0,$B62-$C62))</f>
        <v/>
      </c>
      <c r="E62" s="19" t="n"/>
      <c r="F62" s="22">
        <f>IF($D62="","",IF($D62&lt;=0,1,ROUNDUP($D62,0)))</f>
        <v/>
      </c>
      <c r="G62" s="23">
        <f>IF($F62="",0,IF($F62=G$29,$E62,0))</f>
        <v/>
      </c>
      <c r="H62" s="23">
        <f>IF($F62="",0,IF($F62=H$29,$E62,0))</f>
        <v/>
      </c>
      <c r="I62" s="23">
        <f>IF($F62="",0,IF($F62=I$29,$E62,0))</f>
        <v/>
      </c>
      <c r="J62" s="23">
        <f>IF($F62="",0,IF($F62=J$29,$E62,0))</f>
        <v/>
      </c>
      <c r="K62" s="23">
        <f>IF($F62="",0,IF($F62=K$29,$E62,0))</f>
        <v/>
      </c>
      <c r="L62" s="23">
        <f>IF($F62="",0,IF($F62=L$29,$E62,0))</f>
        <v/>
      </c>
      <c r="M62" s="23">
        <f>IF($F62="",0,IF($F62=M$29,$E62,0))</f>
        <v/>
      </c>
      <c r="N62" s="23">
        <f>IF($F62="",0,IF($F62=N$29,$E62,0))</f>
        <v/>
      </c>
      <c r="O62" s="23">
        <f>IF($F62="",0,IF($F62=O$29,$E62,0))</f>
        <v/>
      </c>
      <c r="P62" s="23">
        <f>IF($F62="",0,IF($F62=P$29,$E62,0))</f>
        <v/>
      </c>
    </row>
    <row r="63">
      <c r="A63" s="24" t="inlineStr">
        <is>
          <t>Solar panels</t>
        </is>
      </c>
      <c r="B63" s="17" t="n"/>
      <c r="C63" s="17" t="n"/>
      <c r="D63" s="18">
        <f>IF(OR($B63="",$C63=""),"",MAX(0,$B63-$C63))</f>
        <v/>
      </c>
      <c r="E63" s="19" t="n"/>
      <c r="F63" s="18">
        <f>IF($D63="","",IF($D63&lt;=0,1,ROUNDUP($D63,0)))</f>
        <v/>
      </c>
      <c r="G63" s="20">
        <f>IF($F63="",0,IF($F63=G$29,$E63,0))</f>
        <v/>
      </c>
      <c r="H63" s="20">
        <f>IF($F63="",0,IF($F63=H$29,$E63,0))</f>
        <v/>
      </c>
      <c r="I63" s="20">
        <f>IF($F63="",0,IF($F63=I$29,$E63,0))</f>
        <v/>
      </c>
      <c r="J63" s="20">
        <f>IF($F63="",0,IF($F63=J$29,$E63,0))</f>
        <v/>
      </c>
      <c r="K63" s="20">
        <f>IF($F63="",0,IF($F63=K$29,$E63,0))</f>
        <v/>
      </c>
      <c r="L63" s="20">
        <f>IF($F63="",0,IF($F63=L$29,$E63,0))</f>
        <v/>
      </c>
      <c r="M63" s="20">
        <f>IF($F63="",0,IF($F63=M$29,$E63,0))</f>
        <v/>
      </c>
      <c r="N63" s="20">
        <f>IF($F63="",0,IF($F63=N$29,$E63,0))</f>
        <v/>
      </c>
      <c r="O63" s="20">
        <f>IF($F63="",0,IF($F63=O$29,$E63,0))</f>
        <v/>
      </c>
      <c r="P63" s="20">
        <f>IF($F63="",0,IF($F63=P$29,$E63,0))</f>
        <v/>
      </c>
    </row>
    <row r="64">
      <c r="A64" s="14" t="inlineStr">
        <is>
          <t>SITE &amp; STRUCTURE</t>
        </is>
      </c>
      <c r="B64" s="15" t="n"/>
      <c r="C64" s="15" t="n"/>
      <c r="D64" s="15" t="n"/>
      <c r="E64" s="15" t="n"/>
      <c r="F64" s="15" t="n"/>
      <c r="G64" s="15" t="n"/>
      <c r="H64" s="15" t="n"/>
      <c r="I64" s="15" t="n"/>
      <c r="J64" s="15" t="n"/>
      <c r="K64" s="15" t="n"/>
      <c r="L64" s="15" t="n"/>
      <c r="M64" s="15" t="n"/>
      <c r="N64" s="15" t="n"/>
      <c r="O64" s="15" t="n"/>
      <c r="P64" s="15" t="n"/>
    </row>
    <row r="65">
      <c r="A65" s="24" t="inlineStr">
        <is>
          <t>Foundation waterproofing — bituminous coating</t>
        </is>
      </c>
      <c r="B65" s="17" t="n"/>
      <c r="C65" s="17" t="n"/>
      <c r="D65" s="18">
        <f>IF(OR($B65="",$C65=""),"",MAX(0,$B65-$C65))</f>
        <v/>
      </c>
      <c r="E65" s="19" t="n"/>
      <c r="F65" s="18">
        <f>IF($D65="","",IF($D65&lt;=0,1,ROUNDUP($D65,0)))</f>
        <v/>
      </c>
      <c r="G65" s="20">
        <f>IF($F65="",0,IF($F65=G$29,$E65,0))</f>
        <v/>
      </c>
      <c r="H65" s="20">
        <f>IF($F65="",0,IF($F65=H$29,$E65,0))</f>
        <v/>
      </c>
      <c r="I65" s="20">
        <f>IF($F65="",0,IF($F65=I$29,$E65,0))</f>
        <v/>
      </c>
      <c r="J65" s="20">
        <f>IF($F65="",0,IF($F65=J$29,$E65,0))</f>
        <v/>
      </c>
      <c r="K65" s="20">
        <f>IF($F65="",0,IF($F65=K$29,$E65,0))</f>
        <v/>
      </c>
      <c r="L65" s="20">
        <f>IF($F65="",0,IF($F65=L$29,$E65,0))</f>
        <v/>
      </c>
      <c r="M65" s="20">
        <f>IF($F65="",0,IF($F65=M$29,$E65,0))</f>
        <v/>
      </c>
      <c r="N65" s="20">
        <f>IF($F65="",0,IF($F65=N$29,$E65,0))</f>
        <v/>
      </c>
      <c r="O65" s="20">
        <f>IF($F65="",0,IF($F65=O$29,$E65,0))</f>
        <v/>
      </c>
      <c r="P65" s="20">
        <f>IF($F65="",0,IF($F65=P$29,$E65,0))</f>
        <v/>
      </c>
    </row>
    <row r="66">
      <c r="A66" s="21" t="inlineStr">
        <is>
          <t>Driveway — asphalt</t>
        </is>
      </c>
      <c r="B66" s="17" t="n"/>
      <c r="C66" s="17" t="n"/>
      <c r="D66" s="22">
        <f>IF(OR($B66="",$C66=""),"",MAX(0,$B66-$C66))</f>
        <v/>
      </c>
      <c r="E66" s="19" t="n"/>
      <c r="F66" s="22">
        <f>IF($D66="","",IF($D66&lt;=0,1,ROUNDUP($D66,0)))</f>
        <v/>
      </c>
      <c r="G66" s="23">
        <f>IF($F66="",0,IF($F66=G$29,$E66,0))</f>
        <v/>
      </c>
      <c r="H66" s="23">
        <f>IF($F66="",0,IF($F66=H$29,$E66,0))</f>
        <v/>
      </c>
      <c r="I66" s="23">
        <f>IF($F66="",0,IF($F66=I$29,$E66,0))</f>
        <v/>
      </c>
      <c r="J66" s="23">
        <f>IF($F66="",0,IF($F66=J$29,$E66,0))</f>
        <v/>
      </c>
      <c r="K66" s="23">
        <f>IF($F66="",0,IF($F66=K$29,$E66,0))</f>
        <v/>
      </c>
      <c r="L66" s="23">
        <f>IF($F66="",0,IF($F66=L$29,$E66,0))</f>
        <v/>
      </c>
      <c r="M66" s="23">
        <f>IF($F66="",0,IF($F66=M$29,$E66,0))</f>
        <v/>
      </c>
      <c r="N66" s="23">
        <f>IF($F66="",0,IF($F66=N$29,$E66,0))</f>
        <v/>
      </c>
      <c r="O66" s="23">
        <f>IF($F66="",0,IF($F66=O$29,$E66,0))</f>
        <v/>
      </c>
      <c r="P66" s="23">
        <f>IF($F66="",0,IF($F66=P$29,$E66,0))</f>
        <v/>
      </c>
    </row>
    <row r="67">
      <c r="A67" s="24" t="inlineStr">
        <is>
          <t>Concrete walks</t>
        </is>
      </c>
      <c r="B67" s="17" t="n"/>
      <c r="C67" s="17" t="n"/>
      <c r="D67" s="18">
        <f>IF(OR($B67="",$C67=""),"",MAX(0,$B67-$C67))</f>
        <v/>
      </c>
      <c r="E67" s="19" t="n"/>
      <c r="F67" s="18">
        <f>IF($D67="","",IF($D67&lt;=0,1,ROUNDUP($D67,0)))</f>
        <v/>
      </c>
      <c r="G67" s="20">
        <f>IF($F67="",0,IF($F67=G$29,$E67,0))</f>
        <v/>
      </c>
      <c r="H67" s="20">
        <f>IF($F67="",0,IF($F67=H$29,$E67,0))</f>
        <v/>
      </c>
      <c r="I67" s="20">
        <f>IF($F67="",0,IF($F67=I$29,$E67,0))</f>
        <v/>
      </c>
      <c r="J67" s="20">
        <f>IF($F67="",0,IF($F67=J$29,$E67,0))</f>
        <v/>
      </c>
      <c r="K67" s="20">
        <f>IF($F67="",0,IF($F67=K$29,$E67,0))</f>
        <v/>
      </c>
      <c r="L67" s="20">
        <f>IF($F67="",0,IF($F67=L$29,$E67,0))</f>
        <v/>
      </c>
      <c r="M67" s="20">
        <f>IF($F67="",0,IF($F67=M$29,$E67,0))</f>
        <v/>
      </c>
      <c r="N67" s="20">
        <f>IF($F67="",0,IF($F67=N$29,$E67,0))</f>
        <v/>
      </c>
      <c r="O67" s="20">
        <f>IF($F67="",0,IF($F67=O$29,$E67,0))</f>
        <v/>
      </c>
      <c r="P67" s="20">
        <f>IF($F67="",0,IF($F67=P$29,$E67,0))</f>
        <v/>
      </c>
    </row>
    <row r="68">
      <c r="A68" s="21" t="inlineStr">
        <is>
          <t>Deck — structural wood</t>
        </is>
      </c>
      <c r="B68" s="17" t="n"/>
      <c r="C68" s="17" t="n"/>
      <c r="D68" s="22">
        <f>IF(OR($B68="",$C68=""),"",MAX(0,$B68-$C68))</f>
        <v/>
      </c>
      <c r="E68" s="19" t="n"/>
      <c r="F68" s="22">
        <f>IF($D68="","",IF($D68&lt;=0,1,ROUNDUP($D68,0)))</f>
        <v/>
      </c>
      <c r="G68" s="23">
        <f>IF($F68="",0,IF($F68=G$29,$E68,0))</f>
        <v/>
      </c>
      <c r="H68" s="23">
        <f>IF($F68="",0,IF($F68=H$29,$E68,0))</f>
        <v/>
      </c>
      <c r="I68" s="23">
        <f>IF($F68="",0,IF($F68=I$29,$E68,0))</f>
        <v/>
      </c>
      <c r="J68" s="23">
        <f>IF($F68="",0,IF($F68=J$29,$E68,0))</f>
        <v/>
      </c>
      <c r="K68" s="23">
        <f>IF($F68="",0,IF($F68=K$29,$E68,0))</f>
        <v/>
      </c>
      <c r="L68" s="23">
        <f>IF($F68="",0,IF($F68=L$29,$E68,0))</f>
        <v/>
      </c>
      <c r="M68" s="23">
        <f>IF($F68="",0,IF($F68=M$29,$E68,0))</f>
        <v/>
      </c>
      <c r="N68" s="23">
        <f>IF($F68="",0,IF($F68=N$29,$E68,0))</f>
        <v/>
      </c>
      <c r="O68" s="23">
        <f>IF($F68="",0,IF($F68=O$29,$E68,0))</f>
        <v/>
      </c>
      <c r="P68" s="23">
        <f>IF($F68="",0,IF($F68=P$29,$E68,0))</f>
        <v/>
      </c>
    </row>
    <row r="69">
      <c r="A69" s="24" t="inlineStr">
        <is>
          <t>Deck planks</t>
        </is>
      </c>
      <c r="B69" s="17" t="n"/>
      <c r="C69" s="17" t="n"/>
      <c r="D69" s="18">
        <f>IF(OR($B69="",$C69=""),"",MAX(0,$B69-$C69))</f>
        <v/>
      </c>
      <c r="E69" s="19" t="n"/>
      <c r="F69" s="18">
        <f>IF($D69="","",IF($D69&lt;=0,1,ROUNDUP($D69,0)))</f>
        <v/>
      </c>
      <c r="G69" s="20">
        <f>IF($F69="",0,IF($F69=G$29,$E69,0))</f>
        <v/>
      </c>
      <c r="H69" s="20">
        <f>IF($F69="",0,IF($F69=H$29,$E69,0))</f>
        <v/>
      </c>
      <c r="I69" s="20">
        <f>IF($F69="",0,IF($F69=I$29,$E69,0))</f>
        <v/>
      </c>
      <c r="J69" s="20">
        <f>IF($F69="",0,IF($F69=J$29,$E69,0))</f>
        <v/>
      </c>
      <c r="K69" s="20">
        <f>IF($F69="",0,IF($F69=K$29,$E69,0))</f>
        <v/>
      </c>
      <c r="L69" s="20">
        <f>IF($F69="",0,IF($F69=L$29,$E69,0))</f>
        <v/>
      </c>
      <c r="M69" s="20">
        <f>IF($F69="",0,IF($F69=M$29,$E69,0))</f>
        <v/>
      </c>
      <c r="N69" s="20">
        <f>IF($F69="",0,IF($F69=N$29,$E69,0))</f>
        <v/>
      </c>
      <c r="O69" s="20">
        <f>IF($F69="",0,IF($F69=O$29,$E69,0))</f>
        <v/>
      </c>
      <c r="P69" s="20">
        <f>IF($F69="",0,IF($F69=P$29,$E69,0))</f>
        <v/>
      </c>
    </row>
    <row r="70">
      <c r="A70" s="21" t="inlineStr">
        <is>
          <t>Garage doors</t>
        </is>
      </c>
      <c r="B70" s="17" t="n"/>
      <c r="C70" s="17" t="n"/>
      <c r="D70" s="22">
        <f>IF(OR($B70="",$C70=""),"",MAX(0,$B70-$C70))</f>
        <v/>
      </c>
      <c r="E70" s="19" t="n"/>
      <c r="F70" s="22">
        <f>IF($D70="","",IF($D70&lt;=0,1,ROUNDUP($D70,0)))</f>
        <v/>
      </c>
      <c r="G70" s="23">
        <f>IF($F70="",0,IF($F70=G$29,$E70,0))</f>
        <v/>
      </c>
      <c r="H70" s="23">
        <f>IF($F70="",0,IF($F70=H$29,$E70,0))</f>
        <v/>
      </c>
      <c r="I70" s="23">
        <f>IF($F70="",0,IF($F70=I$29,$E70,0))</f>
        <v/>
      </c>
      <c r="J70" s="23">
        <f>IF($F70="",0,IF($F70=J$29,$E70,0))</f>
        <v/>
      </c>
      <c r="K70" s="23">
        <f>IF($F70="",0,IF($F70=K$29,$E70,0))</f>
        <v/>
      </c>
      <c r="L70" s="23">
        <f>IF($F70="",0,IF($F70=L$29,$E70,0))</f>
        <v/>
      </c>
      <c r="M70" s="23">
        <f>IF($F70="",0,IF($F70=M$29,$E70,0))</f>
        <v/>
      </c>
      <c r="N70" s="23">
        <f>IF($F70="",0,IF($F70=N$29,$E70,0))</f>
        <v/>
      </c>
      <c r="O70" s="23">
        <f>IF($F70="",0,IF($F70=O$29,$E70,0))</f>
        <v/>
      </c>
      <c r="P70" s="23">
        <f>IF($F70="",0,IF($F70=P$29,$E70,0))</f>
        <v/>
      </c>
    </row>
    <row r="71">
      <c r="A71" s="24" t="inlineStr">
        <is>
          <t>Garage door openers</t>
        </is>
      </c>
      <c r="B71" s="17" t="n"/>
      <c r="C71" s="17" t="n"/>
      <c r="D71" s="18">
        <f>IF(OR($B71="",$C71=""),"",MAX(0,$B71-$C71))</f>
        <v/>
      </c>
      <c r="E71" s="19" t="n"/>
      <c r="F71" s="18">
        <f>IF($D71="","",IF($D71&lt;=0,1,ROUNDUP($D71,0)))</f>
        <v/>
      </c>
      <c r="G71" s="20">
        <f>IF($F71="",0,IF($F71=G$29,$E71,0))</f>
        <v/>
      </c>
      <c r="H71" s="20">
        <f>IF($F71="",0,IF($F71=H$29,$E71,0))</f>
        <v/>
      </c>
      <c r="I71" s="20">
        <f>IF($F71="",0,IF($F71=I$29,$E71,0))</f>
        <v/>
      </c>
      <c r="J71" s="20">
        <f>IF($F71="",0,IF($F71=J$29,$E71,0))</f>
        <v/>
      </c>
      <c r="K71" s="20">
        <f>IF($F71="",0,IF($F71=K$29,$E71,0))</f>
        <v/>
      </c>
      <c r="L71" s="20">
        <f>IF($F71="",0,IF($F71=L$29,$E71,0))</f>
        <v/>
      </c>
      <c r="M71" s="20">
        <f>IF($F71="",0,IF($F71=M$29,$E71,0))</f>
        <v/>
      </c>
      <c r="N71" s="20">
        <f>IF($F71="",0,IF($F71=N$29,$E71,0))</f>
        <v/>
      </c>
      <c r="O71" s="20">
        <f>IF($F71="",0,IF($F71=O$29,$E71,0))</f>
        <v/>
      </c>
      <c r="P71" s="20">
        <f>IF($F71="",0,IF($F71=P$29,$E71,0))</f>
        <v/>
      </c>
    </row>
    <row r="72">
      <c r="A72" s="14" t="inlineStr">
        <is>
          <t>APPLIANCES</t>
        </is>
      </c>
      <c r="B72" s="15" t="n"/>
      <c r="C72" s="15" t="n"/>
      <c r="D72" s="15" t="n"/>
      <c r="E72" s="15" t="n"/>
      <c r="F72" s="15" t="n"/>
      <c r="G72" s="15" t="n"/>
      <c r="H72" s="15" t="n"/>
      <c r="I72" s="15" t="n"/>
      <c r="J72" s="15" t="n"/>
      <c r="K72" s="15" t="n"/>
      <c r="L72" s="15" t="n"/>
      <c r="M72" s="15" t="n"/>
      <c r="N72" s="15" t="n"/>
      <c r="O72" s="15" t="n"/>
      <c r="P72" s="15" t="n"/>
    </row>
    <row r="73">
      <c r="A73" s="24" t="inlineStr">
        <is>
          <t>Refrigerator</t>
        </is>
      </c>
      <c r="B73" s="17" t="n"/>
      <c r="C73" s="17" t="n"/>
      <c r="D73" s="18">
        <f>IF(OR($B73="",$C73=""),"",MAX(0,$B73-$C73))</f>
        <v/>
      </c>
      <c r="E73" s="19" t="n"/>
      <c r="F73" s="18">
        <f>IF($D73="","",IF($D73&lt;=0,1,ROUNDUP($D73,0)))</f>
        <v/>
      </c>
      <c r="G73" s="20">
        <f>IF($F73="",0,IF($F73=G$29,$E73,0))</f>
        <v/>
      </c>
      <c r="H73" s="20">
        <f>IF($F73="",0,IF($F73=H$29,$E73,0))</f>
        <v/>
      </c>
      <c r="I73" s="20">
        <f>IF($F73="",0,IF($F73=I$29,$E73,0))</f>
        <v/>
      </c>
      <c r="J73" s="20">
        <f>IF($F73="",0,IF($F73=J$29,$E73,0))</f>
        <v/>
      </c>
      <c r="K73" s="20">
        <f>IF($F73="",0,IF($F73=K$29,$E73,0))</f>
        <v/>
      </c>
      <c r="L73" s="20">
        <f>IF($F73="",0,IF($F73=L$29,$E73,0))</f>
        <v/>
      </c>
      <c r="M73" s="20">
        <f>IF($F73="",0,IF($F73=M$29,$E73,0))</f>
        <v/>
      </c>
      <c r="N73" s="20">
        <f>IF($F73="",0,IF($F73=N$29,$E73,0))</f>
        <v/>
      </c>
      <c r="O73" s="20">
        <f>IF($F73="",0,IF($F73=O$29,$E73,0))</f>
        <v/>
      </c>
      <c r="P73" s="20">
        <f>IF($F73="",0,IF($F73=P$29,$E73,0))</f>
        <v/>
      </c>
    </row>
    <row r="74">
      <c r="A74" s="21" t="inlineStr">
        <is>
          <t>Dishwasher</t>
        </is>
      </c>
      <c r="B74" s="17" t="n"/>
      <c r="C74" s="17" t="n"/>
      <c r="D74" s="22">
        <f>IF(OR($B74="",$C74=""),"",MAX(0,$B74-$C74))</f>
        <v/>
      </c>
      <c r="E74" s="19" t="n"/>
      <c r="F74" s="22">
        <f>IF($D74="","",IF($D74&lt;=0,1,ROUNDUP($D74,0)))</f>
        <v/>
      </c>
      <c r="G74" s="23">
        <f>IF($F74="",0,IF($F74=G$29,$E74,0))</f>
        <v/>
      </c>
      <c r="H74" s="23">
        <f>IF($F74="",0,IF($F74=H$29,$E74,0))</f>
        <v/>
      </c>
      <c r="I74" s="23">
        <f>IF($F74="",0,IF($F74=I$29,$E74,0))</f>
        <v/>
      </c>
      <c r="J74" s="23">
        <f>IF($F74="",0,IF($F74=J$29,$E74,0))</f>
        <v/>
      </c>
      <c r="K74" s="23">
        <f>IF($F74="",0,IF($F74=K$29,$E74,0))</f>
        <v/>
      </c>
      <c r="L74" s="23">
        <f>IF($F74="",0,IF($F74=L$29,$E74,0))</f>
        <v/>
      </c>
      <c r="M74" s="23">
        <f>IF($F74="",0,IF($F74=M$29,$E74,0))</f>
        <v/>
      </c>
      <c r="N74" s="23">
        <f>IF($F74="",0,IF($F74=N$29,$E74,0))</f>
        <v/>
      </c>
      <c r="O74" s="23">
        <f>IF($F74="",0,IF($F74=O$29,$E74,0))</f>
        <v/>
      </c>
      <c r="P74" s="23">
        <f>IF($F74="",0,IF($F74=P$29,$E74,0))</f>
        <v/>
      </c>
    </row>
    <row r="75">
      <c r="A75" s="24" t="inlineStr">
        <is>
          <t>Range — electric</t>
        </is>
      </c>
      <c r="B75" s="17" t="n"/>
      <c r="C75" s="17" t="n"/>
      <c r="D75" s="18">
        <f>IF(OR($B75="",$C75=""),"",MAX(0,$B75-$C75))</f>
        <v/>
      </c>
      <c r="E75" s="19" t="n"/>
      <c r="F75" s="18">
        <f>IF($D75="","",IF($D75&lt;=0,1,ROUNDUP($D75,0)))</f>
        <v/>
      </c>
      <c r="G75" s="20">
        <f>IF($F75="",0,IF($F75=G$29,$E75,0))</f>
        <v/>
      </c>
      <c r="H75" s="20">
        <f>IF($F75="",0,IF($F75=H$29,$E75,0))</f>
        <v/>
      </c>
      <c r="I75" s="20">
        <f>IF($F75="",0,IF($F75=I$29,$E75,0))</f>
        <v/>
      </c>
      <c r="J75" s="20">
        <f>IF($F75="",0,IF($F75=J$29,$E75,0))</f>
        <v/>
      </c>
      <c r="K75" s="20">
        <f>IF($F75="",0,IF($F75=K$29,$E75,0))</f>
        <v/>
      </c>
      <c r="L75" s="20">
        <f>IF($F75="",0,IF($F75=L$29,$E75,0))</f>
        <v/>
      </c>
      <c r="M75" s="20">
        <f>IF($F75="",0,IF($F75=M$29,$E75,0))</f>
        <v/>
      </c>
      <c r="N75" s="20">
        <f>IF($F75="",0,IF($F75=N$29,$E75,0))</f>
        <v/>
      </c>
      <c r="O75" s="20">
        <f>IF($F75="",0,IF($F75=O$29,$E75,0))</f>
        <v/>
      </c>
      <c r="P75" s="20">
        <f>IF($F75="",0,IF($F75=P$29,$E75,0))</f>
        <v/>
      </c>
    </row>
    <row r="76">
      <c r="A76" s="21" t="inlineStr">
        <is>
          <t>Range — gas</t>
        </is>
      </c>
      <c r="B76" s="17" t="n"/>
      <c r="C76" s="17" t="n"/>
      <c r="D76" s="22">
        <f>IF(OR($B76="",$C76=""),"",MAX(0,$B76-$C76))</f>
        <v/>
      </c>
      <c r="E76" s="19" t="n"/>
      <c r="F76" s="22">
        <f>IF($D76="","",IF($D76&lt;=0,1,ROUNDUP($D76,0)))</f>
        <v/>
      </c>
      <c r="G76" s="23">
        <f>IF($F76="",0,IF($F76=G$29,$E76,0))</f>
        <v/>
      </c>
      <c r="H76" s="23">
        <f>IF($F76="",0,IF($F76=H$29,$E76,0))</f>
        <v/>
      </c>
      <c r="I76" s="23">
        <f>IF($F76="",0,IF($F76=I$29,$E76,0))</f>
        <v/>
      </c>
      <c r="J76" s="23">
        <f>IF($F76="",0,IF($F76=J$29,$E76,0))</f>
        <v/>
      </c>
      <c r="K76" s="23">
        <f>IF($F76="",0,IF($F76=K$29,$E76,0))</f>
        <v/>
      </c>
      <c r="L76" s="23">
        <f>IF($F76="",0,IF($F76=L$29,$E76,0))</f>
        <v/>
      </c>
      <c r="M76" s="23">
        <f>IF($F76="",0,IF($F76=M$29,$E76,0))</f>
        <v/>
      </c>
      <c r="N76" s="23">
        <f>IF($F76="",0,IF($F76=N$29,$E76,0))</f>
        <v/>
      </c>
      <c r="O76" s="23">
        <f>IF($F76="",0,IF($F76=O$29,$E76,0))</f>
        <v/>
      </c>
      <c r="P76" s="23">
        <f>IF($F76="",0,IF($F76=P$29,$E76,0))</f>
        <v/>
      </c>
    </row>
    <row r="77">
      <c r="A77" s="24" t="inlineStr">
        <is>
          <t>Microwave</t>
        </is>
      </c>
      <c r="B77" s="17" t="n"/>
      <c r="C77" s="17" t="n"/>
      <c r="D77" s="18">
        <f>IF(OR($B77="",$C77=""),"",MAX(0,$B77-$C77))</f>
        <v/>
      </c>
      <c r="E77" s="19" t="n"/>
      <c r="F77" s="18">
        <f>IF($D77="","",IF($D77&lt;=0,1,ROUNDUP($D77,0)))</f>
        <v/>
      </c>
      <c r="G77" s="20">
        <f>IF($F77="",0,IF($F77=G$29,$E77,0))</f>
        <v/>
      </c>
      <c r="H77" s="20">
        <f>IF($F77="",0,IF($F77=H$29,$E77,0))</f>
        <v/>
      </c>
      <c r="I77" s="20">
        <f>IF($F77="",0,IF($F77=I$29,$E77,0))</f>
        <v/>
      </c>
      <c r="J77" s="20">
        <f>IF($F77="",0,IF($F77=J$29,$E77,0))</f>
        <v/>
      </c>
      <c r="K77" s="20">
        <f>IF($F77="",0,IF($F77=K$29,$E77,0))</f>
        <v/>
      </c>
      <c r="L77" s="20">
        <f>IF($F77="",0,IF($F77=L$29,$E77,0))</f>
        <v/>
      </c>
      <c r="M77" s="20">
        <f>IF($F77="",0,IF($F77=M$29,$E77,0))</f>
        <v/>
      </c>
      <c r="N77" s="20">
        <f>IF($F77="",0,IF($F77=N$29,$E77,0))</f>
        <v/>
      </c>
      <c r="O77" s="20">
        <f>IF($F77="",0,IF($F77=O$29,$E77,0))</f>
        <v/>
      </c>
      <c r="P77" s="20">
        <f>IF($F77="",0,IF($F77=P$29,$E77,0))</f>
        <v/>
      </c>
    </row>
    <row r="78">
      <c r="A78" s="21" t="inlineStr">
        <is>
          <t>Clothes washer</t>
        </is>
      </c>
      <c r="B78" s="17" t="n"/>
      <c r="C78" s="17" t="n"/>
      <c r="D78" s="22">
        <f>IF(OR($B78="",$C78=""),"",MAX(0,$B78-$C78))</f>
        <v/>
      </c>
      <c r="E78" s="19" t="n"/>
      <c r="F78" s="22">
        <f>IF($D78="","",IF($D78&lt;=0,1,ROUNDUP($D78,0)))</f>
        <v/>
      </c>
      <c r="G78" s="23">
        <f>IF($F78="",0,IF($F78=G$29,$E78,0))</f>
        <v/>
      </c>
      <c r="H78" s="23">
        <f>IF($F78="",0,IF($F78=H$29,$E78,0))</f>
        <v/>
      </c>
      <c r="I78" s="23">
        <f>IF($F78="",0,IF($F78=I$29,$E78,0))</f>
        <v/>
      </c>
      <c r="J78" s="23">
        <f>IF($F78="",0,IF($F78=J$29,$E78,0))</f>
        <v/>
      </c>
      <c r="K78" s="23">
        <f>IF($F78="",0,IF($F78=K$29,$E78,0))</f>
        <v/>
      </c>
      <c r="L78" s="23">
        <f>IF($F78="",0,IF($F78=L$29,$E78,0))</f>
        <v/>
      </c>
      <c r="M78" s="23">
        <f>IF($F78="",0,IF($F78=M$29,$E78,0))</f>
        <v/>
      </c>
      <c r="N78" s="23">
        <f>IF($F78="",0,IF($F78=N$29,$E78,0))</f>
        <v/>
      </c>
      <c r="O78" s="23">
        <f>IF($F78="",0,IF($F78=O$29,$E78,0))</f>
        <v/>
      </c>
      <c r="P78" s="23">
        <f>IF($F78="",0,IF($F78=P$29,$E78,0))</f>
        <v/>
      </c>
    </row>
    <row r="79">
      <c r="A79" s="24" t="inlineStr">
        <is>
          <t>Clothes dryer</t>
        </is>
      </c>
      <c r="B79" s="17" t="n"/>
      <c r="C79" s="17" t="n"/>
      <c r="D79" s="18">
        <f>IF(OR($B79="",$C79=""),"",MAX(0,$B79-$C79))</f>
        <v/>
      </c>
      <c r="E79" s="19" t="n"/>
      <c r="F79" s="18">
        <f>IF($D79="","",IF($D79&lt;=0,1,ROUNDUP($D79,0)))</f>
        <v/>
      </c>
      <c r="G79" s="20">
        <f>IF($F79="",0,IF($F79=G$29,$E79,0))</f>
        <v/>
      </c>
      <c r="H79" s="20">
        <f>IF($F79="",0,IF($F79=H$29,$E79,0))</f>
        <v/>
      </c>
      <c r="I79" s="20">
        <f>IF($F79="",0,IF($F79=I$29,$E79,0))</f>
        <v/>
      </c>
      <c r="J79" s="20">
        <f>IF($F79="",0,IF($F79=J$29,$E79,0))</f>
        <v/>
      </c>
      <c r="K79" s="20">
        <f>IF($F79="",0,IF($F79=K$29,$E79,0))</f>
        <v/>
      </c>
      <c r="L79" s="20">
        <f>IF($F79="",0,IF($F79=L$29,$E79,0))</f>
        <v/>
      </c>
      <c r="M79" s="20">
        <f>IF($F79="",0,IF($F79=M$29,$E79,0))</f>
        <v/>
      </c>
      <c r="N79" s="20">
        <f>IF($F79="",0,IF($F79=N$29,$E79,0))</f>
        <v/>
      </c>
      <c r="O79" s="20">
        <f>IF($F79="",0,IF($F79=O$29,$E79,0))</f>
        <v/>
      </c>
      <c r="P79" s="20">
        <f>IF($F79="",0,IF($F79=P$29,$E79,0))</f>
        <v/>
      </c>
    </row>
    <row r="80">
      <c r="A80" s="14" t="inlineStr">
        <is>
          <t>POOL &amp; LANDSCAPE</t>
        </is>
      </c>
      <c r="B80" s="15" t="n"/>
      <c r="C80" s="15" t="n"/>
      <c r="D80" s="15" t="n"/>
      <c r="E80" s="15" t="n"/>
      <c r="F80" s="15" t="n"/>
      <c r="G80" s="15" t="n"/>
      <c r="H80" s="15" t="n"/>
      <c r="I80" s="15" t="n"/>
      <c r="J80" s="15" t="n"/>
      <c r="K80" s="15" t="n"/>
      <c r="L80" s="15" t="n"/>
      <c r="M80" s="15" t="n"/>
      <c r="N80" s="15" t="n"/>
      <c r="O80" s="15" t="n"/>
      <c r="P80" s="15" t="n"/>
    </row>
    <row r="81">
      <c r="A81" s="24" t="inlineStr">
        <is>
          <t>Pool — concrete shell</t>
        </is>
      </c>
      <c r="B81" s="17" t="n"/>
      <c r="C81" s="17" t="n"/>
      <c r="D81" s="18">
        <f>IF(OR($B81="",$C81=""),"",MAX(0,$B81-$C81))</f>
        <v/>
      </c>
      <c r="E81" s="19" t="n"/>
      <c r="F81" s="18">
        <f>IF($D81="","",IF($D81&lt;=0,1,ROUNDUP($D81,0)))</f>
        <v/>
      </c>
      <c r="G81" s="20">
        <f>IF($F81="",0,IF($F81=G$29,$E81,0))</f>
        <v/>
      </c>
      <c r="H81" s="20">
        <f>IF($F81="",0,IF($F81=H$29,$E81,0))</f>
        <v/>
      </c>
      <c r="I81" s="20">
        <f>IF($F81="",0,IF($F81=I$29,$E81,0))</f>
        <v/>
      </c>
      <c r="J81" s="20">
        <f>IF($F81="",0,IF($F81=J$29,$E81,0))</f>
        <v/>
      </c>
      <c r="K81" s="20">
        <f>IF($F81="",0,IF($F81=K$29,$E81,0))</f>
        <v/>
      </c>
      <c r="L81" s="20">
        <f>IF($F81="",0,IF($F81=L$29,$E81,0))</f>
        <v/>
      </c>
      <c r="M81" s="20">
        <f>IF($F81="",0,IF($F81=M$29,$E81,0))</f>
        <v/>
      </c>
      <c r="N81" s="20">
        <f>IF($F81="",0,IF($F81=N$29,$E81,0))</f>
        <v/>
      </c>
      <c r="O81" s="20">
        <f>IF($F81="",0,IF($F81=O$29,$E81,0))</f>
        <v/>
      </c>
      <c r="P81" s="20">
        <f>IF($F81="",0,IF($F81=P$29,$E81,0))</f>
        <v/>
      </c>
    </row>
    <row r="82">
      <c r="A82" s="21" t="inlineStr">
        <is>
          <t>Pool — interior finish</t>
        </is>
      </c>
      <c r="B82" s="17" t="n"/>
      <c r="C82" s="17" t="n"/>
      <c r="D82" s="22">
        <f>IF(OR($B82="",$C82=""),"",MAX(0,$B82-$C82))</f>
        <v/>
      </c>
      <c r="E82" s="19" t="n"/>
      <c r="F82" s="22">
        <f>IF($D82="","",IF($D82&lt;=0,1,ROUNDUP($D82,0)))</f>
        <v/>
      </c>
      <c r="G82" s="23">
        <f>IF($F82="",0,IF($F82=G$29,$E82,0))</f>
        <v/>
      </c>
      <c r="H82" s="23">
        <f>IF($F82="",0,IF($F82=H$29,$E82,0))</f>
        <v/>
      </c>
      <c r="I82" s="23">
        <f>IF($F82="",0,IF($F82=I$29,$E82,0))</f>
        <v/>
      </c>
      <c r="J82" s="23">
        <f>IF($F82="",0,IF($F82=J$29,$E82,0))</f>
        <v/>
      </c>
      <c r="K82" s="23">
        <f>IF($F82="",0,IF($F82=K$29,$E82,0))</f>
        <v/>
      </c>
      <c r="L82" s="23">
        <f>IF($F82="",0,IF($F82=L$29,$E82,0))</f>
        <v/>
      </c>
      <c r="M82" s="23">
        <f>IF($F82="",0,IF($F82=M$29,$E82,0))</f>
        <v/>
      </c>
      <c r="N82" s="23">
        <f>IF($F82="",0,IF($F82=N$29,$E82,0))</f>
        <v/>
      </c>
      <c r="O82" s="23">
        <f>IF($F82="",0,IF($F82=O$29,$E82,0))</f>
        <v/>
      </c>
      <c r="P82" s="23">
        <f>IF($F82="",0,IF($F82=P$29,$E82,0))</f>
        <v/>
      </c>
    </row>
    <row r="83">
      <c r="A83" s="24" t="inlineStr">
        <is>
          <t>Pool — filter and pump</t>
        </is>
      </c>
      <c r="B83" s="17" t="n"/>
      <c r="C83" s="17" t="n"/>
      <c r="D83" s="18">
        <f>IF(OR($B83="",$C83=""),"",MAX(0,$B83-$C83))</f>
        <v/>
      </c>
      <c r="E83" s="19" t="n"/>
      <c r="F83" s="18">
        <f>IF($D83="","",IF($D83&lt;=0,1,ROUNDUP($D83,0)))</f>
        <v/>
      </c>
      <c r="G83" s="20">
        <f>IF($F83="",0,IF($F83=G$29,$E83,0))</f>
        <v/>
      </c>
      <c r="H83" s="20">
        <f>IF($F83="",0,IF($F83=H$29,$E83,0))</f>
        <v/>
      </c>
      <c r="I83" s="20">
        <f>IF($F83="",0,IF($F83=I$29,$E83,0))</f>
        <v/>
      </c>
      <c r="J83" s="20">
        <f>IF($F83="",0,IF($F83=J$29,$E83,0))</f>
        <v/>
      </c>
      <c r="K83" s="20">
        <f>IF($F83="",0,IF($F83=K$29,$E83,0))</f>
        <v/>
      </c>
      <c r="L83" s="20">
        <f>IF($F83="",0,IF($F83=L$29,$E83,0))</f>
        <v/>
      </c>
      <c r="M83" s="20">
        <f>IF($F83="",0,IF($F83=M$29,$E83,0))</f>
        <v/>
      </c>
      <c r="N83" s="20">
        <f>IF($F83="",0,IF($F83=N$29,$E83,0))</f>
        <v/>
      </c>
      <c r="O83" s="20">
        <f>IF($F83="",0,IF($F83=O$29,$E83,0))</f>
        <v/>
      </c>
      <c r="P83" s="20">
        <f>IF($F83="",0,IF($F83=P$29,$E83,0))</f>
        <v/>
      </c>
    </row>
    <row r="84">
      <c r="A84" s="21" t="inlineStr">
        <is>
          <t>Pool — water heater</t>
        </is>
      </c>
      <c r="B84" s="17" t="n"/>
      <c r="C84" s="17" t="n"/>
      <c r="D84" s="22">
        <f>IF(OR($B84="",$C84=""),"",MAX(0,$B84-$C84))</f>
        <v/>
      </c>
      <c r="E84" s="19" t="n"/>
      <c r="F84" s="22">
        <f>IF($D84="","",IF($D84&lt;=0,1,ROUNDUP($D84,0)))</f>
        <v/>
      </c>
      <c r="G84" s="23">
        <f>IF($F84="",0,IF($F84=G$29,$E84,0))</f>
        <v/>
      </c>
      <c r="H84" s="23">
        <f>IF($F84="",0,IF($F84=H$29,$E84,0))</f>
        <v/>
      </c>
      <c r="I84" s="23">
        <f>IF($F84="",0,IF($F84=I$29,$E84,0))</f>
        <v/>
      </c>
      <c r="J84" s="23">
        <f>IF($F84="",0,IF($F84=J$29,$E84,0))</f>
        <v/>
      </c>
      <c r="K84" s="23">
        <f>IF($F84="",0,IF($F84=K$29,$E84,0))</f>
        <v/>
      </c>
      <c r="L84" s="23">
        <f>IF($F84="",0,IF($F84=L$29,$E84,0))</f>
        <v/>
      </c>
      <c r="M84" s="23">
        <f>IF($F84="",0,IF($F84=M$29,$E84,0))</f>
        <v/>
      </c>
      <c r="N84" s="23">
        <f>IF($F84="",0,IF($F84=N$29,$E84,0))</f>
        <v/>
      </c>
      <c r="O84" s="23">
        <f>IF($F84="",0,IF($F84=O$29,$E84,0))</f>
        <v/>
      </c>
      <c r="P84" s="23">
        <f>IF($F84="",0,IF($F84=P$29,$E84,0))</f>
        <v/>
      </c>
    </row>
    <row r="85">
      <c r="A85" s="24" t="inlineStr">
        <is>
          <t>Pool — vinyl liner</t>
        </is>
      </c>
      <c r="B85" s="17" t="n"/>
      <c r="C85" s="17" t="n"/>
      <c r="D85" s="18">
        <f>IF(OR($B85="",$C85=""),"",MAX(0,$B85-$C85))</f>
        <v/>
      </c>
      <c r="E85" s="19" t="n"/>
      <c r="F85" s="18">
        <f>IF($D85="","",IF($D85&lt;=0,1,ROUNDUP($D85,0)))</f>
        <v/>
      </c>
      <c r="G85" s="20">
        <f>IF($F85="",0,IF($F85=G$29,$E85,0))</f>
        <v/>
      </c>
      <c r="H85" s="20">
        <f>IF($F85="",0,IF($F85=H$29,$E85,0))</f>
        <v/>
      </c>
      <c r="I85" s="20">
        <f>IF($F85="",0,IF($F85=I$29,$E85,0))</f>
        <v/>
      </c>
      <c r="J85" s="20">
        <f>IF($F85="",0,IF($F85=J$29,$E85,0))</f>
        <v/>
      </c>
      <c r="K85" s="20">
        <f>IF($F85="",0,IF($F85=K$29,$E85,0))</f>
        <v/>
      </c>
      <c r="L85" s="20">
        <f>IF($F85="",0,IF($F85=L$29,$E85,0))</f>
        <v/>
      </c>
      <c r="M85" s="20">
        <f>IF($F85="",0,IF($F85=M$29,$E85,0))</f>
        <v/>
      </c>
      <c r="N85" s="20">
        <f>IF($F85="",0,IF($F85=N$29,$E85,0))</f>
        <v/>
      </c>
      <c r="O85" s="20">
        <f>IF($F85="",0,IF($F85=O$29,$E85,0))</f>
        <v/>
      </c>
      <c r="P85" s="20">
        <f>IF($F85="",0,IF($F85=P$29,$E85,0))</f>
        <v/>
      </c>
    </row>
    <row r="86">
      <c r="A86" s="21" t="inlineStr">
        <is>
          <t>Pool — cover</t>
        </is>
      </c>
      <c r="B86" s="17" t="n"/>
      <c r="C86" s="17" t="n"/>
      <c r="D86" s="22">
        <f>IF(OR($B86="",$C86=""),"",MAX(0,$B86-$C86))</f>
        <v/>
      </c>
      <c r="E86" s="19" t="n"/>
      <c r="F86" s="22">
        <f>IF($D86="","",IF($D86&lt;=0,1,ROUNDUP($D86,0)))</f>
        <v/>
      </c>
      <c r="G86" s="23">
        <f>IF($F86="",0,IF($F86=G$29,$E86,0))</f>
        <v/>
      </c>
      <c r="H86" s="23">
        <f>IF($F86="",0,IF($F86=H$29,$E86,0))</f>
        <v/>
      </c>
      <c r="I86" s="23">
        <f>IF($F86="",0,IF($F86=I$29,$E86,0))</f>
        <v/>
      </c>
      <c r="J86" s="23">
        <f>IF($F86="",0,IF($F86=J$29,$E86,0))</f>
        <v/>
      </c>
      <c r="K86" s="23">
        <f>IF($F86="",0,IF($F86=K$29,$E86,0))</f>
        <v/>
      </c>
      <c r="L86" s="23">
        <f>IF($F86="",0,IF($F86=L$29,$E86,0))</f>
        <v/>
      </c>
      <c r="M86" s="23">
        <f>IF($F86="",0,IF($F86=M$29,$E86,0))</f>
        <v/>
      </c>
      <c r="N86" s="23">
        <f>IF($F86="",0,IF($F86=N$29,$E86,0))</f>
        <v/>
      </c>
      <c r="O86" s="23">
        <f>IF($F86="",0,IF($F86=O$29,$E86,0))</f>
        <v/>
      </c>
      <c r="P86" s="23">
        <f>IF($F86="",0,IF($F86=P$29,$E86,0))</f>
        <v/>
      </c>
    </row>
    <row r="87">
      <c r="A87" s="24" t="inlineStr">
        <is>
          <t>Irrigation — sprinkler heads</t>
        </is>
      </c>
      <c r="B87" s="17" t="n"/>
      <c r="C87" s="17" t="n"/>
      <c r="D87" s="18">
        <f>IF(OR($B87="",$C87=""),"",MAX(0,$B87-$C87))</f>
        <v/>
      </c>
      <c r="E87" s="19" t="n"/>
      <c r="F87" s="18">
        <f>IF($D87="","",IF($D87&lt;=0,1,ROUNDUP($D87,0)))</f>
        <v/>
      </c>
      <c r="G87" s="20">
        <f>IF($F87="",0,IF($F87=G$29,$E87,0))</f>
        <v/>
      </c>
      <c r="H87" s="20">
        <f>IF($F87="",0,IF($F87=H$29,$E87,0))</f>
        <v/>
      </c>
      <c r="I87" s="20">
        <f>IF($F87="",0,IF($F87=I$29,$E87,0))</f>
        <v/>
      </c>
      <c r="J87" s="20">
        <f>IF($F87="",0,IF($F87=J$29,$E87,0))</f>
        <v/>
      </c>
      <c r="K87" s="20">
        <f>IF($F87="",0,IF($F87=K$29,$E87,0))</f>
        <v/>
      </c>
      <c r="L87" s="20">
        <f>IF($F87="",0,IF($F87=L$29,$E87,0))</f>
        <v/>
      </c>
      <c r="M87" s="20">
        <f>IF($F87="",0,IF($F87=M$29,$E87,0))</f>
        <v/>
      </c>
      <c r="N87" s="20">
        <f>IF($F87="",0,IF($F87=N$29,$E87,0))</f>
        <v/>
      </c>
      <c r="O87" s="20">
        <f>IF($F87="",0,IF($F87=O$29,$E87,0))</f>
        <v/>
      </c>
      <c r="P87" s="20">
        <f>IF($F87="",0,IF($F87=P$29,$E87,0))</f>
        <v/>
      </c>
    </row>
    <row r="88">
      <c r="A88" s="21" t="inlineStr">
        <is>
          <t>Irrigation — controller</t>
        </is>
      </c>
      <c r="B88" s="17" t="n"/>
      <c r="C88" s="17" t="n"/>
      <c r="D88" s="22">
        <f>IF(OR($B88="",$C88=""),"",MAX(0,$B88-$C88))</f>
        <v/>
      </c>
      <c r="E88" s="19" t="n"/>
      <c r="F88" s="22">
        <f>IF($D88="","",IF($D88&lt;=0,1,ROUNDUP($D88,0)))</f>
        <v/>
      </c>
      <c r="G88" s="23">
        <f>IF($F88="",0,IF($F88=G$29,$E88,0))</f>
        <v/>
      </c>
      <c r="H88" s="23">
        <f>IF($F88="",0,IF($F88=H$29,$E88,0))</f>
        <v/>
      </c>
      <c r="I88" s="23">
        <f>IF($F88="",0,IF($F88=I$29,$E88,0))</f>
        <v/>
      </c>
      <c r="J88" s="23">
        <f>IF($F88="",0,IF($F88=J$29,$E88,0))</f>
        <v/>
      </c>
      <c r="K88" s="23">
        <f>IF($F88="",0,IF($F88=K$29,$E88,0))</f>
        <v/>
      </c>
      <c r="L88" s="23">
        <f>IF($F88="",0,IF($F88=L$29,$E88,0))</f>
        <v/>
      </c>
      <c r="M88" s="23">
        <f>IF($F88="",0,IF($F88=M$29,$E88,0))</f>
        <v/>
      </c>
      <c r="N88" s="23">
        <f>IF($F88="",0,IF($F88=N$29,$E88,0))</f>
        <v/>
      </c>
      <c r="O88" s="23">
        <f>IF($F88="",0,IF($F88=O$29,$E88,0))</f>
        <v/>
      </c>
      <c r="P88" s="23">
        <f>IF($F88="",0,IF($F88=P$29,$E88,0))</f>
        <v/>
      </c>
    </row>
    <row r="89">
      <c r="A89" s="24" t="inlineStr">
        <is>
          <t>Irrigation — valves</t>
        </is>
      </c>
      <c r="B89" s="17" t="n"/>
      <c r="C89" s="17" t="n"/>
      <c r="D89" s="18">
        <f>IF(OR($B89="",$C89=""),"",MAX(0,$B89-$C89))</f>
        <v/>
      </c>
      <c r="E89" s="19" t="n"/>
      <c r="F89" s="18">
        <f>IF($D89="","",IF($D89&lt;=0,1,ROUNDUP($D89,0)))</f>
        <v/>
      </c>
      <c r="G89" s="20">
        <f>IF($F89="",0,IF($F89=G$29,$E89,0))</f>
        <v/>
      </c>
      <c r="H89" s="20">
        <f>IF($F89="",0,IF($F89=H$29,$E89,0))</f>
        <v/>
      </c>
      <c r="I89" s="20">
        <f>IF($F89="",0,IF($F89=I$29,$E89,0))</f>
        <v/>
      </c>
      <c r="J89" s="20">
        <f>IF($F89="",0,IF($F89=J$29,$E89,0))</f>
        <v/>
      </c>
      <c r="K89" s="20">
        <f>IF($F89="",0,IF($F89=K$29,$E89,0))</f>
        <v/>
      </c>
      <c r="L89" s="20">
        <f>IF($F89="",0,IF($F89=L$29,$E89,0))</f>
        <v/>
      </c>
      <c r="M89" s="20">
        <f>IF($F89="",0,IF($F89=M$29,$E89,0))</f>
        <v/>
      </c>
      <c r="N89" s="20">
        <f>IF($F89="",0,IF($F89=N$29,$E89,0))</f>
        <v/>
      </c>
      <c r="O89" s="20">
        <f>IF($F89="",0,IF($F89=O$29,$E89,0))</f>
        <v/>
      </c>
      <c r="P89" s="20">
        <f>IF($F89="",0,IF($F89=P$29,$E89,0))</f>
        <v/>
      </c>
    </row>
    <row r="90">
      <c r="A90" s="21" t="inlineStr">
        <is>
          <t>Irrigation — backflow preventer †</t>
        </is>
      </c>
      <c r="B90" s="17" t="n"/>
      <c r="C90" s="17" t="n"/>
      <c r="D90" s="22">
        <f>IF(OR($B90="",$C90=""),"",MAX(0,$B90-$C90))</f>
        <v/>
      </c>
      <c r="E90" s="19" t="n"/>
      <c r="F90" s="22">
        <f>IF($D90="","",IF($D90&lt;=0,1,ROUNDUP($D90,0)))</f>
        <v/>
      </c>
      <c r="G90" s="23">
        <f>IF($F90="",0,IF($F90=G$29,$E90,0))</f>
        <v/>
      </c>
      <c r="H90" s="23">
        <f>IF($F90="",0,IF($F90=H$29,$E90,0))</f>
        <v/>
      </c>
      <c r="I90" s="23">
        <f>IF($F90="",0,IF($F90=I$29,$E90,0))</f>
        <v/>
      </c>
      <c r="J90" s="23">
        <f>IF($F90="",0,IF($F90=J$29,$E90,0))</f>
        <v/>
      </c>
      <c r="K90" s="23">
        <f>IF($F90="",0,IF($F90=K$29,$E90,0))</f>
        <v/>
      </c>
      <c r="L90" s="23">
        <f>IF($F90="",0,IF($F90=L$29,$E90,0))</f>
        <v/>
      </c>
      <c r="M90" s="23">
        <f>IF($F90="",0,IF($F90=M$29,$E90,0))</f>
        <v/>
      </c>
      <c r="N90" s="23">
        <f>IF($F90="",0,IF($F90=N$29,$E90,0))</f>
        <v/>
      </c>
      <c r="O90" s="23">
        <f>IF($F90="",0,IF($F90=O$29,$E90,0))</f>
        <v/>
      </c>
      <c r="P90" s="23">
        <f>IF($F90="",0,IF($F90=P$29,$E90,0))</f>
        <v/>
      </c>
    </row>
    <row r="91">
      <c r="A91" s="14" t="inlineStr">
        <is>
          <t>WATERFRONT  —  no published standard; ask question 3 hardest here</t>
        </is>
      </c>
      <c r="B91" s="15" t="n"/>
      <c r="C91" s="15" t="n"/>
      <c r="D91" s="15" t="n"/>
      <c r="E91" s="15" t="n"/>
      <c r="F91" s="15" t="n"/>
      <c r="G91" s="15" t="n"/>
      <c r="H91" s="15" t="n"/>
      <c r="I91" s="15" t="n"/>
      <c r="J91" s="15" t="n"/>
      <c r="K91" s="15" t="n"/>
      <c r="L91" s="15" t="n"/>
      <c r="M91" s="15" t="n"/>
      <c r="N91" s="15" t="n"/>
      <c r="O91" s="15" t="n"/>
      <c r="P91" s="15" t="n"/>
    </row>
    <row r="92">
      <c r="A92" s="24" t="inlineStr">
        <is>
          <t>Seawall / bulkhead †</t>
        </is>
      </c>
      <c r="B92" s="17" t="n"/>
      <c r="C92" s="17" t="n"/>
      <c r="D92" s="18">
        <f>IF(OR($B92="",$C92=""),"",MAX(0,$B92-$C92))</f>
        <v/>
      </c>
      <c r="E92" s="19" t="n"/>
      <c r="F92" s="18">
        <f>IF($D92="","",IF($D92&lt;=0,1,ROUNDUP($D92,0)))</f>
        <v/>
      </c>
      <c r="G92" s="20">
        <f>IF($F92="",0,IF($F92=G$29,$E92,0))</f>
        <v/>
      </c>
      <c r="H92" s="20">
        <f>IF($F92="",0,IF($F92=H$29,$E92,0))</f>
        <v/>
      </c>
      <c r="I92" s="20">
        <f>IF($F92="",0,IF($F92=I$29,$E92,0))</f>
        <v/>
      </c>
      <c r="J92" s="20">
        <f>IF($F92="",0,IF($F92=J$29,$E92,0))</f>
        <v/>
      </c>
      <c r="K92" s="20">
        <f>IF($F92="",0,IF($F92=K$29,$E92,0))</f>
        <v/>
      </c>
      <c r="L92" s="20">
        <f>IF($F92="",0,IF($F92=L$29,$E92,0))</f>
        <v/>
      </c>
      <c r="M92" s="20">
        <f>IF($F92="",0,IF($F92=M$29,$E92,0))</f>
        <v/>
      </c>
      <c r="N92" s="20">
        <f>IF($F92="",0,IF($F92=N$29,$E92,0))</f>
        <v/>
      </c>
      <c r="O92" s="20">
        <f>IF($F92="",0,IF($F92=O$29,$E92,0))</f>
        <v/>
      </c>
      <c r="P92" s="20">
        <f>IF($F92="",0,IF($F92=P$29,$E92,0))</f>
        <v/>
      </c>
    </row>
    <row r="93">
      <c r="A93" s="21" t="inlineStr">
        <is>
          <t>Dock / pier structure †</t>
        </is>
      </c>
      <c r="B93" s="17" t="n"/>
      <c r="C93" s="17" t="n"/>
      <c r="D93" s="22">
        <f>IF(OR($B93="",$C93=""),"",MAX(0,$B93-$C93))</f>
        <v/>
      </c>
      <c r="E93" s="19" t="n"/>
      <c r="F93" s="22">
        <f>IF($D93="","",IF($D93&lt;=0,1,ROUNDUP($D93,0)))</f>
        <v/>
      </c>
      <c r="G93" s="23">
        <f>IF($F93="",0,IF($F93=G$29,$E93,0))</f>
        <v/>
      </c>
      <c r="H93" s="23">
        <f>IF($F93="",0,IF($F93=H$29,$E93,0))</f>
        <v/>
      </c>
      <c r="I93" s="23">
        <f>IF($F93="",0,IF($F93=I$29,$E93,0))</f>
        <v/>
      </c>
      <c r="J93" s="23">
        <f>IF($F93="",0,IF($F93=J$29,$E93,0))</f>
        <v/>
      </c>
      <c r="K93" s="23">
        <f>IF($F93="",0,IF($F93=K$29,$E93,0))</f>
        <v/>
      </c>
      <c r="L93" s="23">
        <f>IF($F93="",0,IF($F93=L$29,$E93,0))</f>
        <v/>
      </c>
      <c r="M93" s="23">
        <f>IF($F93="",0,IF($F93=M$29,$E93,0))</f>
        <v/>
      </c>
      <c r="N93" s="23">
        <f>IF($F93="",0,IF($F93=N$29,$E93,0))</f>
        <v/>
      </c>
      <c r="O93" s="23">
        <f>IF($F93="",0,IF($F93=O$29,$E93,0))</f>
        <v/>
      </c>
      <c r="P93" s="23">
        <f>IF($F93="",0,IF($F93=P$29,$E93,0))</f>
        <v/>
      </c>
    </row>
    <row r="94">
      <c r="A94" s="24" t="inlineStr">
        <is>
          <t>Pilings †</t>
        </is>
      </c>
      <c r="B94" s="17" t="n"/>
      <c r="C94" s="17" t="n"/>
      <c r="D94" s="18">
        <f>IF(OR($B94="",$C94=""),"",MAX(0,$B94-$C94))</f>
        <v/>
      </c>
      <c r="E94" s="19" t="n"/>
      <c r="F94" s="18">
        <f>IF($D94="","",IF($D94&lt;=0,1,ROUNDUP($D94,0)))</f>
        <v/>
      </c>
      <c r="G94" s="20">
        <f>IF($F94="",0,IF($F94=G$29,$E94,0))</f>
        <v/>
      </c>
      <c r="H94" s="20">
        <f>IF($F94="",0,IF($F94=H$29,$E94,0))</f>
        <v/>
      </c>
      <c r="I94" s="20">
        <f>IF($F94="",0,IF($F94=I$29,$E94,0))</f>
        <v/>
      </c>
      <c r="J94" s="20">
        <f>IF($F94="",0,IF($F94=J$29,$E94,0))</f>
        <v/>
      </c>
      <c r="K94" s="20">
        <f>IF($F94="",0,IF($F94=K$29,$E94,0))</f>
        <v/>
      </c>
      <c r="L94" s="20">
        <f>IF($F94="",0,IF($F94=L$29,$E94,0))</f>
        <v/>
      </c>
      <c r="M94" s="20">
        <f>IF($F94="",0,IF($F94=M$29,$E94,0))</f>
        <v/>
      </c>
      <c r="N94" s="20">
        <f>IF($F94="",0,IF($F94=N$29,$E94,0))</f>
        <v/>
      </c>
      <c r="O94" s="20">
        <f>IF($F94="",0,IF($F94=O$29,$E94,0))</f>
        <v/>
      </c>
      <c r="P94" s="20">
        <f>IF($F94="",0,IF($F94=P$29,$E94,0))</f>
        <v/>
      </c>
    </row>
    <row r="95">
      <c r="A95" s="21" t="inlineStr">
        <is>
          <t>Boat lift †</t>
        </is>
      </c>
      <c r="B95" s="17" t="n"/>
      <c r="C95" s="17" t="n"/>
      <c r="D95" s="22">
        <f>IF(OR($B95="",$C95=""),"",MAX(0,$B95-$C95))</f>
        <v/>
      </c>
      <c r="E95" s="19" t="n"/>
      <c r="F95" s="22">
        <f>IF($D95="","",IF($D95&lt;=0,1,ROUNDUP($D95,0)))</f>
        <v/>
      </c>
      <c r="G95" s="23">
        <f>IF($F95="",0,IF($F95=G$29,$E95,0))</f>
        <v/>
      </c>
      <c r="H95" s="23">
        <f>IF($F95="",0,IF($F95=H$29,$E95,0))</f>
        <v/>
      </c>
      <c r="I95" s="23">
        <f>IF($F95="",0,IF($F95=I$29,$E95,0))</f>
        <v/>
      </c>
      <c r="J95" s="23">
        <f>IF($F95="",0,IF($F95=J$29,$E95,0))</f>
        <v/>
      </c>
      <c r="K95" s="23">
        <f>IF($F95="",0,IF($F95=K$29,$E95,0))</f>
        <v/>
      </c>
      <c r="L95" s="23">
        <f>IF($F95="",0,IF($F95=L$29,$E95,0))</f>
        <v/>
      </c>
      <c r="M95" s="23">
        <f>IF($F95="",0,IF($F95=M$29,$E95,0))</f>
        <v/>
      </c>
      <c r="N95" s="23">
        <f>IF($F95="",0,IF($F95=N$29,$E95,0))</f>
        <v/>
      </c>
      <c r="O95" s="23">
        <f>IF($F95="",0,IF($F95=O$29,$E95,0))</f>
        <v/>
      </c>
      <c r="P95" s="23">
        <f>IF($F95="",0,IF($F95=P$29,$E95,0))</f>
        <v/>
      </c>
    </row>
    <row r="96">
      <c r="A96" s="24" t="inlineStr">
        <is>
          <t>Dredging (recurring) †</t>
        </is>
      </c>
      <c r="B96" s="17" t="n"/>
      <c r="C96" s="17" t="n"/>
      <c r="D96" s="18">
        <f>IF(OR($B96="",$C96=""),"",MAX(0,$B96-$C96))</f>
        <v/>
      </c>
      <c r="E96" s="19" t="n"/>
      <c r="F96" s="18">
        <f>IF($D96="","",IF($D96&lt;=0,1,ROUNDUP($D96,0)))</f>
        <v/>
      </c>
      <c r="G96" s="20">
        <f>IF($F96="",0,IF($F96=G$29,$E96,0))</f>
        <v/>
      </c>
      <c r="H96" s="20">
        <f>IF($F96="",0,IF($F96=H$29,$E96,0))</f>
        <v/>
      </c>
      <c r="I96" s="20">
        <f>IF($F96="",0,IF($F96=I$29,$E96,0))</f>
        <v/>
      </c>
      <c r="J96" s="20">
        <f>IF($F96="",0,IF($F96=J$29,$E96,0))</f>
        <v/>
      </c>
      <c r="K96" s="20">
        <f>IF($F96="",0,IF($F96=K$29,$E96,0))</f>
        <v/>
      </c>
      <c r="L96" s="20">
        <f>IF($F96="",0,IF($F96=L$29,$E96,0))</f>
        <v/>
      </c>
      <c r="M96" s="20">
        <f>IF($F96="",0,IF($F96=M$29,$E96,0))</f>
        <v/>
      </c>
      <c r="N96" s="20">
        <f>IF($F96="",0,IF($F96=N$29,$E96,0))</f>
        <v/>
      </c>
      <c r="O96" s="20">
        <f>IF($F96="",0,IF($F96=O$29,$E96,0))</f>
        <v/>
      </c>
      <c r="P96" s="20">
        <f>IF($F96="",0,IF($F96=P$29,$E96,0))</f>
        <v/>
      </c>
    </row>
    <row r="97">
      <c r="A97" s="14" t="inlineStr">
        <is>
          <t>SPECIALTY SYSTEMS</t>
        </is>
      </c>
      <c r="B97" s="15" t="n"/>
      <c r="C97" s="15" t="n"/>
      <c r="D97" s="15" t="n"/>
      <c r="E97" s="15" t="n"/>
      <c r="F97" s="15" t="n"/>
      <c r="G97" s="15" t="n"/>
      <c r="H97" s="15" t="n"/>
      <c r="I97" s="15" t="n"/>
      <c r="J97" s="15" t="n"/>
      <c r="K97" s="15" t="n"/>
      <c r="L97" s="15" t="n"/>
      <c r="M97" s="15" t="n"/>
      <c r="N97" s="15" t="n"/>
      <c r="O97" s="15" t="n"/>
      <c r="P97" s="15" t="n"/>
    </row>
    <row r="98">
      <c r="A98" s="24" t="inlineStr">
        <is>
          <t>Standby generator (propane)</t>
        </is>
      </c>
      <c r="B98" s="17" t="n"/>
      <c r="C98" s="17" t="n"/>
      <c r="D98" s="18">
        <f>IF(OR($B98="",$C98=""),"",MAX(0,$B98-$C98))</f>
        <v/>
      </c>
      <c r="E98" s="19" t="n"/>
      <c r="F98" s="18">
        <f>IF($D98="","",IF($D98&lt;=0,1,ROUNDUP($D98,0)))</f>
        <v/>
      </c>
      <c r="G98" s="20">
        <f>IF($F98="",0,IF($F98=G$29,$E98,0))</f>
        <v/>
      </c>
      <c r="H98" s="20">
        <f>IF($F98="",0,IF($F98=H$29,$E98,0))</f>
        <v/>
      </c>
      <c r="I98" s="20">
        <f>IF($F98="",0,IF($F98=I$29,$E98,0))</f>
        <v/>
      </c>
      <c r="J98" s="20">
        <f>IF($F98="",0,IF($F98=J$29,$E98,0))</f>
        <v/>
      </c>
      <c r="K98" s="20">
        <f>IF($F98="",0,IF($F98=K$29,$E98,0))</f>
        <v/>
      </c>
      <c r="L98" s="20">
        <f>IF($F98="",0,IF($F98=L$29,$E98,0))</f>
        <v/>
      </c>
      <c r="M98" s="20">
        <f>IF($F98="",0,IF($F98=M$29,$E98,0))</f>
        <v/>
      </c>
      <c r="N98" s="20">
        <f>IF($F98="",0,IF($F98=N$29,$E98,0))</f>
        <v/>
      </c>
      <c r="O98" s="20">
        <f>IF($F98="",0,IF($F98=O$29,$E98,0))</f>
        <v/>
      </c>
      <c r="P98" s="20">
        <f>IF($F98="",0,IF($F98=P$29,$E98,0))</f>
        <v/>
      </c>
    </row>
    <row r="99">
      <c r="A99" s="21" t="inlineStr">
        <is>
          <t>Home automation system</t>
        </is>
      </c>
      <c r="B99" s="17" t="n"/>
      <c r="C99" s="17" t="n"/>
      <c r="D99" s="22">
        <f>IF(OR($B99="",$C99=""),"",MAX(0,$B99-$C99))</f>
        <v/>
      </c>
      <c r="E99" s="19" t="n"/>
      <c r="F99" s="22">
        <f>IF($D99="","",IF($D99&lt;=0,1,ROUNDUP($D99,0)))</f>
        <v/>
      </c>
      <c r="G99" s="23">
        <f>IF($F99="",0,IF($F99=G$29,$E99,0))</f>
        <v/>
      </c>
      <c r="H99" s="23">
        <f>IF($F99="",0,IF($F99=H$29,$E99,0))</f>
        <v/>
      </c>
      <c r="I99" s="23">
        <f>IF($F99="",0,IF($F99=I$29,$E99,0))</f>
        <v/>
      </c>
      <c r="J99" s="23">
        <f>IF($F99="",0,IF($F99=J$29,$E99,0))</f>
        <v/>
      </c>
      <c r="K99" s="23">
        <f>IF($F99="",0,IF($F99=K$29,$E99,0))</f>
        <v/>
      </c>
      <c r="L99" s="23">
        <f>IF($F99="",0,IF($F99=L$29,$E99,0))</f>
        <v/>
      </c>
      <c r="M99" s="23">
        <f>IF($F99="",0,IF($F99=M$29,$E99,0))</f>
        <v/>
      </c>
      <c r="N99" s="23">
        <f>IF($F99="",0,IF($F99=N$29,$E99,0))</f>
        <v/>
      </c>
      <c r="O99" s="23">
        <f>IF($F99="",0,IF($F99=O$29,$E99,0))</f>
        <v/>
      </c>
      <c r="P99" s="23">
        <f>IF($F99="",0,IF($F99=P$29,$E99,0))</f>
        <v/>
      </c>
    </row>
    <row r="100">
      <c r="A100" s="24" t="inlineStr">
        <is>
          <t>Security system</t>
        </is>
      </c>
      <c r="B100" s="17" t="n"/>
      <c r="C100" s="17" t="n"/>
      <c r="D100" s="18">
        <f>IF(OR($B100="",$C100=""),"",MAX(0,$B100-$C100))</f>
        <v/>
      </c>
      <c r="E100" s="19" t="n"/>
      <c r="F100" s="18">
        <f>IF($D100="","",IF($D100&lt;=0,1,ROUNDUP($D100,0)))</f>
        <v/>
      </c>
      <c r="G100" s="20">
        <f>IF($F100="",0,IF($F100=G$29,$E100,0))</f>
        <v/>
      </c>
      <c r="H100" s="20">
        <f>IF($F100="",0,IF($F100=H$29,$E100,0))</f>
        <v/>
      </c>
      <c r="I100" s="20">
        <f>IF($F100="",0,IF($F100=I$29,$E100,0))</f>
        <v/>
      </c>
      <c r="J100" s="20">
        <f>IF($F100="",0,IF($F100=J$29,$E100,0))</f>
        <v/>
      </c>
      <c r="K100" s="20">
        <f>IF($F100="",0,IF($F100=K$29,$E100,0))</f>
        <v/>
      </c>
      <c r="L100" s="20">
        <f>IF($F100="",0,IF($F100=L$29,$E100,0))</f>
        <v/>
      </c>
      <c r="M100" s="20">
        <f>IF($F100="",0,IF($F100=M$29,$E100,0))</f>
        <v/>
      </c>
      <c r="N100" s="20">
        <f>IF($F100="",0,IF($F100=N$29,$E100,0))</f>
        <v/>
      </c>
      <c r="O100" s="20">
        <f>IF($F100="",0,IF($F100=O$29,$E100,0))</f>
        <v/>
      </c>
      <c r="P100" s="20">
        <f>IF($F100="",0,IF($F100=P$29,$E100,0))</f>
        <v/>
      </c>
    </row>
    <row r="101">
      <c r="A101" s="21" t="inlineStr">
        <is>
          <t>Built-in audio</t>
        </is>
      </c>
      <c r="B101" s="17" t="n"/>
      <c r="C101" s="17" t="n"/>
      <c r="D101" s="22">
        <f>IF(OR($B101="",$C101=""),"",MAX(0,$B101-$C101))</f>
        <v/>
      </c>
      <c r="E101" s="19" t="n"/>
      <c r="F101" s="22">
        <f>IF($D101="","",IF($D101&lt;=0,1,ROUNDUP($D101,0)))</f>
        <v/>
      </c>
      <c r="G101" s="23">
        <f>IF($F101="",0,IF($F101=G$29,$E101,0))</f>
        <v/>
      </c>
      <c r="H101" s="23">
        <f>IF($F101="",0,IF($F101=H$29,$E101,0))</f>
        <v/>
      </c>
      <c r="I101" s="23">
        <f>IF($F101="",0,IF($F101=I$29,$E101,0))</f>
        <v/>
      </c>
      <c r="J101" s="23">
        <f>IF($F101="",0,IF($F101=J$29,$E101,0))</f>
        <v/>
      </c>
      <c r="K101" s="23">
        <f>IF($F101="",0,IF($F101=K$29,$E101,0))</f>
        <v/>
      </c>
      <c r="L101" s="23">
        <f>IF($F101="",0,IF($F101=L$29,$E101,0))</f>
        <v/>
      </c>
      <c r="M101" s="23">
        <f>IF($F101="",0,IF($F101=M$29,$E101,0))</f>
        <v/>
      </c>
      <c r="N101" s="23">
        <f>IF($F101="",0,IF($F101=N$29,$E101,0))</f>
        <v/>
      </c>
      <c r="O101" s="23">
        <f>IF($F101="",0,IF($F101=O$29,$E101,0))</f>
        <v/>
      </c>
      <c r="P101" s="23">
        <f>IF($F101="",0,IF($F101=P$29,$E101,0))</f>
        <v/>
      </c>
    </row>
    <row r="102">
      <c r="A102" s="24" t="inlineStr">
        <is>
          <t>Radon fan</t>
        </is>
      </c>
      <c r="B102" s="17" t="n"/>
      <c r="C102" s="17" t="n"/>
      <c r="D102" s="18">
        <f>IF(OR($B102="",$C102=""),"",MAX(0,$B102-$C102))</f>
        <v/>
      </c>
      <c r="E102" s="19" t="n"/>
      <c r="F102" s="18">
        <f>IF($D102="","",IF($D102&lt;=0,1,ROUNDUP($D102,0)))</f>
        <v/>
      </c>
      <c r="G102" s="20">
        <f>IF($F102="",0,IF($F102=G$29,$E102,0))</f>
        <v/>
      </c>
      <c r="H102" s="20">
        <f>IF($F102="",0,IF($F102=H$29,$E102,0))</f>
        <v/>
      </c>
      <c r="I102" s="20">
        <f>IF($F102="",0,IF($F102=I$29,$E102,0))</f>
        <v/>
      </c>
      <c r="J102" s="20">
        <f>IF($F102="",0,IF($F102=J$29,$E102,0))</f>
        <v/>
      </c>
      <c r="K102" s="20">
        <f>IF($F102="",0,IF($F102=K$29,$E102,0))</f>
        <v/>
      </c>
      <c r="L102" s="20">
        <f>IF($F102="",0,IF($F102=L$29,$E102,0))</f>
        <v/>
      </c>
      <c r="M102" s="20">
        <f>IF($F102="",0,IF($F102=M$29,$E102,0))</f>
        <v/>
      </c>
      <c r="N102" s="20">
        <f>IF($F102="",0,IF($F102=N$29,$E102,0))</f>
        <v/>
      </c>
      <c r="O102" s="20">
        <f>IF($F102="",0,IF($F102=O$29,$E102,0))</f>
        <v/>
      </c>
      <c r="P102" s="20">
        <f>IF($F102="",0,IF($F102=P$29,$E102,0))</f>
        <v/>
      </c>
    </row>
    <row r="103">
      <c r="A103" s="21" t="inlineStr">
        <is>
          <t>Residential elevator — modernization †</t>
        </is>
      </c>
      <c r="B103" s="17" t="n"/>
      <c r="C103" s="17" t="n"/>
      <c r="D103" s="22">
        <f>IF(OR($B103="",$C103=""),"",MAX(0,$B103-$C103))</f>
        <v/>
      </c>
      <c r="E103" s="19" t="n"/>
      <c r="F103" s="22">
        <f>IF($D103="","",IF($D103&lt;=0,1,ROUNDUP($D103,0)))</f>
        <v/>
      </c>
      <c r="G103" s="23">
        <f>IF($F103="",0,IF($F103=G$29,$E103,0))</f>
        <v/>
      </c>
      <c r="H103" s="23">
        <f>IF($F103="",0,IF($F103=H$29,$E103,0))</f>
        <v/>
      </c>
      <c r="I103" s="23">
        <f>IF($F103="",0,IF($F103=I$29,$E103,0))</f>
        <v/>
      </c>
      <c r="J103" s="23">
        <f>IF($F103="",0,IF($F103=J$29,$E103,0))</f>
        <v/>
      </c>
      <c r="K103" s="23">
        <f>IF($F103="",0,IF($F103=K$29,$E103,0))</f>
        <v/>
      </c>
      <c r="L103" s="23">
        <f>IF($F103="",0,IF($F103=L$29,$E103,0))</f>
        <v/>
      </c>
      <c r="M103" s="23">
        <f>IF($F103="",0,IF($F103=M$29,$E103,0))</f>
        <v/>
      </c>
      <c r="N103" s="23">
        <f>IF($F103="",0,IF($F103=N$29,$E103,0))</f>
        <v/>
      </c>
      <c r="O103" s="23">
        <f>IF($F103="",0,IF($F103=O$29,$E103,0))</f>
        <v/>
      </c>
      <c r="P103" s="23">
        <f>IF($F103="",0,IF($F103=P$29,$E103,0))</f>
        <v/>
      </c>
    </row>
    <row r="104">
      <c r="A104" s="24" t="inlineStr">
        <is>
          <t>Geothermal — equipment †</t>
        </is>
      </c>
      <c r="B104" s="17" t="n"/>
      <c r="C104" s="17" t="n"/>
      <c r="D104" s="18">
        <f>IF(OR($B104="",$C104=""),"",MAX(0,$B104-$C104))</f>
        <v/>
      </c>
      <c r="E104" s="19" t="n"/>
      <c r="F104" s="18">
        <f>IF($D104="","",IF($D104&lt;=0,1,ROUNDUP($D104,0)))</f>
        <v/>
      </c>
      <c r="G104" s="20">
        <f>IF($F104="",0,IF($F104=G$29,$E104,0))</f>
        <v/>
      </c>
      <c r="H104" s="20">
        <f>IF($F104="",0,IF($F104=H$29,$E104,0))</f>
        <v/>
      </c>
      <c r="I104" s="20">
        <f>IF($F104="",0,IF($F104=I$29,$E104,0))</f>
        <v/>
      </c>
      <c r="J104" s="20">
        <f>IF($F104="",0,IF($F104=J$29,$E104,0))</f>
        <v/>
      </c>
      <c r="K104" s="20">
        <f>IF($F104="",0,IF($F104=K$29,$E104,0))</f>
        <v/>
      </c>
      <c r="L104" s="20">
        <f>IF($F104="",0,IF($F104=L$29,$E104,0))</f>
        <v/>
      </c>
      <c r="M104" s="20">
        <f>IF($F104="",0,IF($F104=M$29,$E104,0))</f>
        <v/>
      </c>
      <c r="N104" s="20">
        <f>IF($F104="",0,IF($F104=N$29,$E104,0))</f>
        <v/>
      </c>
      <c r="O104" s="20">
        <f>IF($F104="",0,IF($F104=O$29,$E104,0))</f>
        <v/>
      </c>
      <c r="P104" s="20">
        <f>IF($F104="",0,IF($F104=P$29,$E104,0))</f>
        <v/>
      </c>
    </row>
    <row r="105">
      <c r="A105" s="21" t="inlineStr">
        <is>
          <t>Geothermal — ground loop †</t>
        </is>
      </c>
      <c r="B105" s="17" t="n"/>
      <c r="C105" s="17" t="n"/>
      <c r="D105" s="22">
        <f>IF(OR($B105="",$C105=""),"",MAX(0,$B105-$C105))</f>
        <v/>
      </c>
      <c r="E105" s="19" t="n"/>
      <c r="F105" s="22">
        <f>IF($D105="","",IF($D105&lt;=0,1,ROUNDUP($D105,0)))</f>
        <v/>
      </c>
      <c r="G105" s="23">
        <f>IF($F105="",0,IF($F105=G$29,$E105,0))</f>
        <v/>
      </c>
      <c r="H105" s="23">
        <f>IF($F105="",0,IF($F105=H$29,$E105,0))</f>
        <v/>
      </c>
      <c r="I105" s="23">
        <f>IF($F105="",0,IF($F105=I$29,$E105,0))</f>
        <v/>
      </c>
      <c r="J105" s="23">
        <f>IF($F105="",0,IF($F105=J$29,$E105,0))</f>
        <v/>
      </c>
      <c r="K105" s="23">
        <f>IF($F105="",0,IF($F105=K$29,$E105,0))</f>
        <v/>
      </c>
      <c r="L105" s="23">
        <f>IF($F105="",0,IF($F105=L$29,$E105,0))</f>
        <v/>
      </c>
      <c r="M105" s="23">
        <f>IF($F105="",0,IF($F105=M$29,$E105,0))</f>
        <v/>
      </c>
      <c r="N105" s="23">
        <f>IF($F105="",0,IF($F105=N$29,$E105,0))</f>
        <v/>
      </c>
      <c r="O105" s="23">
        <f>IF($F105="",0,IF($F105=O$29,$E105,0))</f>
        <v/>
      </c>
      <c r="P105" s="23">
        <f>IF($F105="",0,IF($F105=P$29,$E105,0))</f>
        <v/>
      </c>
    </row>
    <row r="106">
      <c r="A106" s="24" t="inlineStr">
        <is>
          <t>Wine room cooling †</t>
        </is>
      </c>
      <c r="B106" s="17" t="n"/>
      <c r="C106" s="17" t="n"/>
      <c r="D106" s="18">
        <f>IF(OR($B106="",$C106=""),"",MAX(0,$B106-$C106))</f>
        <v/>
      </c>
      <c r="E106" s="19" t="n"/>
      <c r="F106" s="18">
        <f>IF($D106="","",IF($D106&lt;=0,1,ROUNDUP($D106,0)))</f>
        <v/>
      </c>
      <c r="G106" s="20">
        <f>IF($F106="",0,IF($F106=G$29,$E106,0))</f>
        <v/>
      </c>
      <c r="H106" s="20">
        <f>IF($F106="",0,IF($F106=H$29,$E106,0))</f>
        <v/>
      </c>
      <c r="I106" s="20">
        <f>IF($F106="",0,IF($F106=I$29,$E106,0))</f>
        <v/>
      </c>
      <c r="J106" s="20">
        <f>IF($F106="",0,IF($F106=J$29,$E106,0))</f>
        <v/>
      </c>
      <c r="K106" s="20">
        <f>IF($F106="",0,IF($F106=K$29,$E106,0))</f>
        <v/>
      </c>
      <c r="L106" s="20">
        <f>IF($F106="",0,IF($F106=L$29,$E106,0))</f>
        <v/>
      </c>
      <c r="M106" s="20">
        <f>IF($F106="",0,IF($F106=M$29,$E106,0))</f>
        <v/>
      </c>
      <c r="N106" s="20">
        <f>IF($F106="",0,IF($F106=N$29,$E106,0))</f>
        <v/>
      </c>
      <c r="O106" s="20">
        <f>IF($F106="",0,IF($F106=O$29,$E106,0))</f>
        <v/>
      </c>
      <c r="P106" s="20">
        <f>IF($F106="",0,IF($F106=P$29,$E106,0))</f>
        <v/>
      </c>
    </row>
    <row r="107">
      <c r="A107" s="14" t="inlineStr">
        <is>
          <t>OTHER</t>
        </is>
      </c>
      <c r="B107" s="15" t="n"/>
      <c r="C107" s="15" t="n"/>
      <c r="D107" s="15" t="n"/>
      <c r="E107" s="15" t="n"/>
      <c r="F107" s="15" t="n"/>
      <c r="G107" s="15" t="n"/>
      <c r="H107" s="15" t="n"/>
      <c r="I107" s="15" t="n"/>
      <c r="J107" s="15" t="n"/>
      <c r="K107" s="15" t="n"/>
      <c r="L107" s="15" t="n"/>
      <c r="M107" s="15" t="n"/>
      <c r="N107" s="15" t="n"/>
      <c r="O107" s="15" t="n"/>
      <c r="P107" s="15" t="n"/>
    </row>
    <row r="108">
      <c r="A108" s="24" t="inlineStr">
        <is>
          <t>Other: †</t>
        </is>
      </c>
      <c r="B108" s="17" t="n"/>
      <c r="C108" s="17" t="n"/>
      <c r="D108" s="18">
        <f>IF(OR($B108="",$C108=""),"",MAX(0,$B108-$C108))</f>
        <v/>
      </c>
      <c r="E108" s="19" t="n"/>
      <c r="F108" s="18">
        <f>IF($D108="","",IF($D108&lt;=0,1,ROUNDUP($D108,0)))</f>
        <v/>
      </c>
      <c r="G108" s="20">
        <f>IF($F108="",0,IF($F108=G$29,$E108,0))</f>
        <v/>
      </c>
      <c r="H108" s="20">
        <f>IF($F108="",0,IF($F108=H$29,$E108,0))</f>
        <v/>
      </c>
      <c r="I108" s="20">
        <f>IF($F108="",0,IF($F108=I$29,$E108,0))</f>
        <v/>
      </c>
      <c r="J108" s="20">
        <f>IF($F108="",0,IF($F108=J$29,$E108,0))</f>
        <v/>
      </c>
      <c r="K108" s="20">
        <f>IF($F108="",0,IF($F108=K$29,$E108,0))</f>
        <v/>
      </c>
      <c r="L108" s="20">
        <f>IF($F108="",0,IF($F108=L$29,$E108,0))</f>
        <v/>
      </c>
      <c r="M108" s="20">
        <f>IF($F108="",0,IF($F108=M$29,$E108,0))</f>
        <v/>
      </c>
      <c r="N108" s="20">
        <f>IF($F108="",0,IF($F108=N$29,$E108,0))</f>
        <v/>
      </c>
      <c r="O108" s="20">
        <f>IF($F108="",0,IF($F108=O$29,$E108,0))</f>
        <v/>
      </c>
      <c r="P108" s="20">
        <f>IF($F108="",0,IF($F108=P$29,$E108,0))</f>
        <v/>
      </c>
    </row>
    <row r="109">
      <c r="A109" s="21" t="inlineStr">
        <is>
          <t>Other: †</t>
        </is>
      </c>
      <c r="B109" s="17" t="n"/>
      <c r="C109" s="17" t="n"/>
      <c r="D109" s="22">
        <f>IF(OR($B109="",$C109=""),"",MAX(0,$B109-$C109))</f>
        <v/>
      </c>
      <c r="E109" s="19" t="n"/>
      <c r="F109" s="22">
        <f>IF($D109="","",IF($D109&lt;=0,1,ROUNDUP($D109,0)))</f>
        <v/>
      </c>
      <c r="G109" s="23">
        <f>IF($F109="",0,IF($F109=G$29,$E109,0))</f>
        <v/>
      </c>
      <c r="H109" s="23">
        <f>IF($F109="",0,IF($F109=H$29,$E109,0))</f>
        <v/>
      </c>
      <c r="I109" s="23">
        <f>IF($F109="",0,IF($F109=I$29,$E109,0))</f>
        <v/>
      </c>
      <c r="J109" s="23">
        <f>IF($F109="",0,IF($F109=J$29,$E109,0))</f>
        <v/>
      </c>
      <c r="K109" s="23">
        <f>IF($F109="",0,IF($F109=K$29,$E109,0))</f>
        <v/>
      </c>
      <c r="L109" s="23">
        <f>IF($F109="",0,IF($F109=L$29,$E109,0))</f>
        <v/>
      </c>
      <c r="M109" s="23">
        <f>IF($F109="",0,IF($F109=M$29,$E109,0))</f>
        <v/>
      </c>
      <c r="N109" s="23">
        <f>IF($F109="",0,IF($F109=N$29,$E109,0))</f>
        <v/>
      </c>
      <c r="O109" s="23">
        <f>IF($F109="",0,IF($F109=O$29,$E109,0))</f>
        <v/>
      </c>
      <c r="P109" s="23">
        <f>IF($F109="",0,IF($F109=P$29,$E109,0))</f>
        <v/>
      </c>
    </row>
    <row r="110">
      <c r="A110" s="24" t="inlineStr">
        <is>
          <t>Other: †</t>
        </is>
      </c>
      <c r="B110" s="17" t="n"/>
      <c r="C110" s="17" t="n"/>
      <c r="D110" s="18">
        <f>IF(OR($B110="",$C110=""),"",MAX(0,$B110-$C110))</f>
        <v/>
      </c>
      <c r="E110" s="19" t="n"/>
      <c r="F110" s="18">
        <f>IF($D110="","",IF($D110&lt;=0,1,ROUNDUP($D110,0)))</f>
        <v/>
      </c>
      <c r="G110" s="20">
        <f>IF($F110="",0,IF($F110=G$29,$E110,0))</f>
        <v/>
      </c>
      <c r="H110" s="20">
        <f>IF($F110="",0,IF($F110=H$29,$E110,0))</f>
        <v/>
      </c>
      <c r="I110" s="20">
        <f>IF($F110="",0,IF($F110=I$29,$E110,0))</f>
        <v/>
      </c>
      <c r="J110" s="20">
        <f>IF($F110="",0,IF($F110=J$29,$E110,0))</f>
        <v/>
      </c>
      <c r="K110" s="20">
        <f>IF($F110="",0,IF($F110=K$29,$E110,0))</f>
        <v/>
      </c>
      <c r="L110" s="20">
        <f>IF($F110="",0,IF($F110=L$29,$E110,0))</f>
        <v/>
      </c>
      <c r="M110" s="20">
        <f>IF($F110="",0,IF($F110=M$29,$E110,0))</f>
        <v/>
      </c>
      <c r="N110" s="20">
        <f>IF($F110="",0,IF($F110=N$29,$E110,0))</f>
        <v/>
      </c>
      <c r="O110" s="20">
        <f>IF($F110="",0,IF($F110=O$29,$E110,0))</f>
        <v/>
      </c>
      <c r="P110" s="20">
        <f>IF($F110="",0,IF($F110=P$29,$E110,0))</f>
        <v/>
      </c>
    </row>
    <row r="111">
      <c r="A111" s="25" t="inlineStr">
        <is>
          <t>CAPITAL DUE THIS YEAR</t>
        </is>
      </c>
      <c r="B111" s="26" t="n"/>
      <c r="C111" s="26" t="n"/>
      <c r="D111" s="26" t="n"/>
      <c r="E111" s="26" t="n"/>
      <c r="F111" s="26" t="n"/>
      <c r="G111" s="27">
        <f>SUM(G30:G110)</f>
        <v/>
      </c>
      <c r="H111" s="27">
        <f>SUM(H30:H110)</f>
        <v/>
      </c>
      <c r="I111" s="27">
        <f>SUM(I30:I110)</f>
        <v/>
      </c>
      <c r="J111" s="27">
        <f>SUM(J30:J110)</f>
        <v/>
      </c>
      <c r="K111" s="27">
        <f>SUM(K30:K110)</f>
        <v/>
      </c>
      <c r="L111" s="27">
        <f>SUM(L30:L110)</f>
        <v/>
      </c>
      <c r="M111" s="27">
        <f>SUM(M30:M110)</f>
        <v/>
      </c>
      <c r="N111" s="27">
        <f>SUM(N30:N110)</f>
        <v/>
      </c>
      <c r="O111" s="27">
        <f>SUM(O30:O110)</f>
        <v/>
      </c>
      <c r="P111" s="27">
        <f>SUM(P30:P110)</f>
        <v/>
      </c>
    </row>
    <row r="112">
      <c r="A112" s="25" t="inlineStr">
        <is>
          <t>CUMULATIVE</t>
        </is>
      </c>
      <c r="B112" s="26" t="n"/>
      <c r="C112" s="26" t="n"/>
      <c r="D112" s="26" t="n"/>
      <c r="E112" s="26" t="n"/>
      <c r="F112" s="26" t="n"/>
      <c r="G112" s="27">
        <f>G111</f>
        <v/>
      </c>
      <c r="H112" s="27">
        <f>G112+H111</f>
        <v/>
      </c>
      <c r="I112" s="27">
        <f>H112+I111</f>
        <v/>
      </c>
      <c r="J112" s="27">
        <f>I112+J111</f>
        <v/>
      </c>
      <c r="K112" s="27">
        <f>J112+K111</f>
        <v/>
      </c>
      <c r="L112" s="27">
        <f>K112+L111</f>
        <v/>
      </c>
      <c r="M112" s="27">
        <f>L112+M111</f>
        <v/>
      </c>
      <c r="N112" s="27">
        <f>M112+N111</f>
        <v/>
      </c>
      <c r="O112" s="27">
        <f>N112+O111</f>
        <v/>
      </c>
      <c r="P112" s="27">
        <f>O112+P111</f>
        <v/>
      </c>
    </row>
    <row r="115">
      <c r="A115" s="28" t="inlineStr">
        <is>
          <t>WHAT THIS MEANS</t>
        </is>
      </c>
    </row>
    <row r="116">
      <c r="A116" s="9" t="inlineStr">
        <is>
          <t>Total 10-year capital requirement</t>
        </is>
      </c>
      <c r="E116" s="29">
        <f>P112</f>
        <v/>
      </c>
    </row>
    <row r="117">
      <c r="A117" s="9" t="inlineStr">
        <is>
          <t>Average per year</t>
        </is>
      </c>
      <c r="E117" s="29">
        <f>P112/10</f>
        <v/>
      </c>
    </row>
    <row r="118">
      <c r="A118" s="9" t="inlineStr">
        <is>
          <t>Set aside per month to cover it</t>
        </is>
      </c>
      <c r="E118" s="29">
        <f>P112/120</f>
        <v/>
      </c>
    </row>
    <row r="120">
      <c r="A120" s="30" t="inlineStr">
        <is>
          <t>Purchase price   ← enter</t>
        </is>
      </c>
      <c r="E120" s="19" t="n">
        <v>1400000</v>
      </c>
    </row>
    <row r="121">
      <c r="A121" s="9" t="inlineStr">
        <is>
          <t>10-year capital as % of purchase price</t>
        </is>
      </c>
      <c r="E121" s="31">
        <f>IF($E$120=0,"",P112/$E$120)</f>
        <v/>
      </c>
    </row>
    <row r="122">
      <c r="A122" s="9" t="inlineStr">
        <is>
          <t>Annual add-on to your cost of ownership</t>
        </is>
      </c>
      <c r="E122" s="31">
        <f>IF($E$120=0,"",(P112/10)/$E$120)</f>
        <v/>
      </c>
    </row>
    <row r="124">
      <c r="A124" s="32" t="inlineStr">
        <is>
          <t>Read those last two lines together with your mortgage payment, taxes, insurance and HOA. That combined figure — not the purchase price — is what this house costs you to own.</t>
        </is>
      </c>
    </row>
    <row r="125"/>
    <row r="127">
      <c r="A127" s="33" t="inlineStr">
        <is>
          <t>WHERE TO FIND PLANNING LIFE FIGURES</t>
        </is>
      </c>
    </row>
    <row r="128">
      <c r="A128" s="34" t="inlineStr">
        <is>
          <t>This sheet deliberately supplies no component-life figures. Sources worth consulting, and worth noting to yourself when you enter a number: the manufacturer’s published warranty and service documentation for the actual equipment; federal and state energy and housing publications; trade and technical literature for the component type; and the contractor or specialist who would carry out the replacement. Your inspector will often give you a view on present condition, which matters more than any published range. The International Association of Certified Home Inspectors publishes a widely used estimated life expectancy chart, including a separate version for Florida and the surrounding coastal region, at nachi.org/life-expectancy.htm — it is their resource, on their site. Whatever figure you use, note where it came from.</t>
        </is>
      </c>
    </row>
    <row r="129"/>
    <row r="130"/>
    <row r="131"/>
    <row r="132"/>
    <row r="134">
      <c r="A134" s="34" t="inlineStr">
        <is>
          <t>†  Published figures are least likely to exist for these items. Service life for waterfront structures, elevators, geothermal loops and septic systems depends almost entirely on local conditions, construction method and permitting history. Leave these blank until a qualified local professional gives you a figure. Do not guess — these are usually the largest numbers on the sheet.</t>
        </is>
      </c>
    </row>
    <row r="135"/>
    <row r="136"/>
    <row r="138">
      <c r="A138" s="35" t="inlineStr">
        <is>
          <t>COMPONENT-LIFE FIGURES ARE PLANNING ASSUMPTIONS, NOT PREDICTIONS OF REMAINING USEFUL LIFE. A component past its assumed life may last another decade; one well inside it may fail tomorrow. Subtracting age from an assumed life produces a planning horizon, not a statement of fact about the property.</t>
        </is>
      </c>
    </row>
    <row r="139"/>
    <row r="140"/>
    <row r="142">
      <c r="A142" s="33" t="inlineStr">
        <is>
          <t>A NOTE ON PERMITS</t>
        </is>
      </c>
    </row>
    <row r="143">
      <c r="A143" s="34" t="inlineStr">
        <is>
          <t>For waterfront structures and specialty systems, ask who permitted it before you ask what it costs. A dock can answer to four separate authorities and be properly permitted with three of them. This sheet does not tell you what any rule requires — it tells you to go and ask.</t>
        </is>
      </c>
    </row>
    <row r="144"/>
    <row r="146">
      <c r="A146" s="36" t="inlineStr">
        <is>
          <t>IMPORTANT</t>
        </is>
      </c>
    </row>
    <row r="147">
      <c r="A147" s="34" t="inlineStr">
        <is>
          <t>This worksheet is educational material. It is not a home inspection, an appraisal, an opinion of value, engineering advice, or legal or tax advice, and it does not substitute for any of them. It estimates condition and cost to remediate — it does not determine what a property is worth. All cost figures are supplied by you, from sources you select — planning life, age and cost alike. This sheet reproduces no third-party data. Component-life figures are planning assumptions, not predictions of remaining useful life. Engage a licensed inspector, contractor, engineer, appraiser or attorney for any decision that depends on professional judgment.</t>
        </is>
      </c>
    </row>
    <row r="148"/>
    <row r="149"/>
    <row r="150"/>
    <row r="152">
      <c r="A152" s="3" t="inlineStr">
        <is>
          <t>©2026 MODEL MENTOR LLC--ALL RIGHTS RESERVED--A WYOMING LLC · SUPPORT@MYMODELMENTOR.COM</t>
        </is>
      </c>
    </row>
  </sheetData>
  <mergeCells count="8">
    <mergeCell ref="A134:P136"/>
    <mergeCell ref="A147:P150"/>
    <mergeCell ref="A128:P132"/>
    <mergeCell ref="A124:P125"/>
    <mergeCell ref="A17:P17"/>
    <mergeCell ref="A138:P140"/>
    <mergeCell ref="A8:P9"/>
    <mergeCell ref="A143:P14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2026-08-27T14:43:21Z</dcterms:created>
  <dcterms:modified xmlns:dcterms="http://purl.org/dc/terms/" xmlns:xsi="http://www.w3.org/2001/XMLSchema-instance" xsi:type="dcterms:W3CDTF">2026-08-27T14:43:21Z</dcterms:modified>
</cp:coreProperties>
</file>